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grupo rey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18" i="1"/>
  <c r="K18" s="1"/>
  <c r="L18"/>
  <c r="I18"/>
  <c r="H18"/>
  <c r="G18"/>
  <c r="F18"/>
  <c r="O18"/>
  <c r="P18" s="1"/>
  <c r="P8"/>
  <c r="Q8" s="1"/>
  <c r="R8" s="1"/>
  <c r="R9"/>
  <c r="R10"/>
  <c r="R11"/>
  <c r="R12"/>
  <c r="R13"/>
  <c r="R14"/>
  <c r="R15"/>
  <c r="R16"/>
  <c r="R17"/>
  <c r="Q9"/>
  <c r="Q10"/>
  <c r="Q11"/>
  <c r="Q12"/>
  <c r="Q13"/>
  <c r="Q14"/>
  <c r="Q15"/>
  <c r="Q16"/>
  <c r="Q17"/>
  <c r="P9"/>
  <c r="P10"/>
  <c r="P11"/>
  <c r="P12"/>
  <c r="P13"/>
  <c r="P14"/>
  <c r="P15"/>
  <c r="P16"/>
  <c r="P17"/>
  <c r="O9"/>
  <c r="O10"/>
  <c r="O11"/>
  <c r="O12"/>
  <c r="O13"/>
  <c r="O14"/>
  <c r="O15"/>
  <c r="O16"/>
  <c r="O17"/>
  <c r="O8"/>
  <c r="L9"/>
  <c r="L10"/>
  <c r="L11"/>
  <c r="L12"/>
  <c r="L13"/>
  <c r="L14"/>
  <c r="L15"/>
  <c r="L16"/>
  <c r="L17"/>
  <c r="L8"/>
  <c r="K9"/>
  <c r="K10"/>
  <c r="K11"/>
  <c r="K12"/>
  <c r="K13"/>
  <c r="K14"/>
  <c r="K15"/>
  <c r="K16"/>
  <c r="K17"/>
  <c r="K8"/>
  <c r="J11"/>
  <c r="J12"/>
  <c r="J13"/>
  <c r="J14"/>
  <c r="J15"/>
  <c r="J16"/>
  <c r="J17"/>
  <c r="J10"/>
  <c r="J9"/>
  <c r="J8"/>
  <c r="Q18" l="1"/>
  <c r="R18" s="1"/>
</calcChain>
</file>

<file path=xl/sharedStrings.xml><?xml version="1.0" encoding="utf-8"?>
<sst xmlns="http://schemas.openxmlformats.org/spreadsheetml/2006/main" count="75" uniqueCount="73">
  <si>
    <t>GRUPO REY</t>
  </si>
  <si>
    <t>David, Plaza Terronal</t>
  </si>
  <si>
    <t>Tel: 775-2345</t>
  </si>
  <si>
    <t>R.U.C. 234-567-78-567 D.V 25</t>
  </si>
  <si>
    <t>Planilla 1° quincena de diciembre</t>
  </si>
  <si>
    <t>DEDUCCIONES</t>
  </si>
  <si>
    <t>APELLIDO</t>
  </si>
  <si>
    <t>CARGO</t>
  </si>
  <si>
    <t>S. X HRAS</t>
  </si>
  <si>
    <t>HRAS T.</t>
  </si>
  <si>
    <t>S. BRTO</t>
  </si>
  <si>
    <t>S.S</t>
  </si>
  <si>
    <t>S.E</t>
  </si>
  <si>
    <t>IMP.RENTA</t>
  </si>
  <si>
    <t>OTROS</t>
  </si>
  <si>
    <t>SAL. NETO</t>
  </si>
  <si>
    <t>NOMBRE</t>
  </si>
  <si>
    <t>N° DE CEDULA</t>
  </si>
  <si>
    <t>N° S.S.</t>
  </si>
  <si>
    <t>Raul</t>
  </si>
  <si>
    <t>Castillo</t>
  </si>
  <si>
    <t xml:space="preserve">Anibal </t>
  </si>
  <si>
    <t>Fonseca</t>
  </si>
  <si>
    <t xml:space="preserve">Hamilton </t>
  </si>
  <si>
    <t>Amador</t>
  </si>
  <si>
    <t>Karla</t>
  </si>
  <si>
    <t>Araúz</t>
  </si>
  <si>
    <t>Luis</t>
  </si>
  <si>
    <t>Gomez</t>
  </si>
  <si>
    <t>Gerente</t>
  </si>
  <si>
    <t>Chofer</t>
  </si>
  <si>
    <t>Lourdes</t>
  </si>
  <si>
    <t>Gonzalez</t>
  </si>
  <si>
    <t xml:space="preserve">Jaime </t>
  </si>
  <si>
    <t>Lopez</t>
  </si>
  <si>
    <t>secretaria</t>
  </si>
  <si>
    <t>cajero</t>
  </si>
  <si>
    <t>cajera</t>
  </si>
  <si>
    <t>Jef. Dept. contabilidad</t>
  </si>
  <si>
    <t xml:space="preserve">María </t>
  </si>
  <si>
    <t>Torres</t>
  </si>
  <si>
    <t>Perez</t>
  </si>
  <si>
    <t xml:space="preserve">Juan </t>
  </si>
  <si>
    <t>Urriola</t>
  </si>
  <si>
    <t>Servicios Generales</t>
  </si>
  <si>
    <t xml:space="preserve"> Jefe Rec. Humanos</t>
  </si>
  <si>
    <t>Pablo</t>
  </si>
  <si>
    <t>chofer</t>
  </si>
  <si>
    <t>4-567-890</t>
  </si>
  <si>
    <t>4-564-678</t>
  </si>
  <si>
    <t>4-432-543</t>
  </si>
  <si>
    <t>4-231-543</t>
  </si>
  <si>
    <t>4-980-2345</t>
  </si>
  <si>
    <t>4-543-5678</t>
  </si>
  <si>
    <t>4-345-657</t>
  </si>
  <si>
    <t>4-657-4567</t>
  </si>
  <si>
    <t>4-564-3214</t>
  </si>
  <si>
    <t>4-657-345</t>
  </si>
  <si>
    <t>67-890</t>
  </si>
  <si>
    <t>64-678</t>
  </si>
  <si>
    <t>32-543</t>
  </si>
  <si>
    <t>31-543</t>
  </si>
  <si>
    <t>80-2345</t>
  </si>
  <si>
    <t>43-5678</t>
  </si>
  <si>
    <t>45-657</t>
  </si>
  <si>
    <t>57-4567</t>
  </si>
  <si>
    <t>64-3214</t>
  </si>
  <si>
    <t>57-345</t>
  </si>
  <si>
    <t>HRAS E.</t>
  </si>
  <si>
    <t>HRAS N. TRAB.</t>
  </si>
  <si>
    <t>DECIMO</t>
  </si>
  <si>
    <t>TOTAL DECIMO</t>
  </si>
  <si>
    <t>Totales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</si>
</sst>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ont="1" applyFill="1" applyBorder="1"/>
    <xf numFmtId="0" fontId="0" fillId="5" borderId="1" xfId="0" applyFill="1" applyBorder="1"/>
    <xf numFmtId="2" fontId="0" fillId="5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6" borderId="1" xfId="0" applyFill="1" applyBorder="1"/>
    <xf numFmtId="2" fontId="0" fillId="6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topLeftCell="D1" workbookViewId="0">
      <selection activeCell="N25" sqref="N25"/>
    </sheetView>
  </sheetViews>
  <sheetFormatPr baseColWidth="10" defaultRowHeight="15"/>
  <cols>
    <col min="1" max="2" width="8.85546875" customWidth="1"/>
    <col min="3" max="3" width="10.85546875" customWidth="1"/>
    <col min="4" max="4" width="7.7109375" customWidth="1"/>
    <col min="5" max="5" width="20.140625" customWidth="1"/>
    <col min="6" max="6" width="7.42578125" customWidth="1"/>
    <col min="7" max="7" width="6.85546875" customWidth="1"/>
    <col min="8" max="8" width="6.5703125" customWidth="1"/>
    <col min="9" max="9" width="10.28515625" customWidth="1"/>
    <col min="10" max="10" width="7.28515625" customWidth="1"/>
    <col min="11" max="11" width="6.85546875" customWidth="1"/>
    <col min="12" max="12" width="7.7109375" customWidth="1"/>
    <col min="13" max="13" width="8.5703125" customWidth="1"/>
    <col min="14" max="14" width="5.5703125" customWidth="1"/>
    <col min="15" max="16" width="8.5703125" customWidth="1"/>
    <col min="17" max="17" width="7.140625" customWidth="1"/>
    <col min="18" max="18" width="13.5703125" customWidth="1"/>
  </cols>
  <sheetData>
    <row r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6" t="s">
        <v>5</v>
      </c>
      <c r="L6" s="6"/>
      <c r="M6" s="1"/>
      <c r="N6" s="1"/>
      <c r="O6" s="1"/>
      <c r="P6" s="1"/>
      <c r="Q6" s="1"/>
      <c r="R6" s="1"/>
    </row>
    <row r="7" spans="1:18">
      <c r="A7" s="2" t="s">
        <v>16</v>
      </c>
      <c r="B7" s="2" t="s">
        <v>6</v>
      </c>
      <c r="C7" s="2" t="s">
        <v>17</v>
      </c>
      <c r="D7" s="2" t="s">
        <v>18</v>
      </c>
      <c r="E7" s="2" t="s">
        <v>7</v>
      </c>
      <c r="F7" s="2" t="s">
        <v>8</v>
      </c>
      <c r="G7" s="2" t="s">
        <v>9</v>
      </c>
      <c r="H7" s="2" t="s">
        <v>68</v>
      </c>
      <c r="I7" s="2" t="s">
        <v>69</v>
      </c>
      <c r="J7" s="2" t="s">
        <v>10</v>
      </c>
      <c r="K7" s="2" t="s">
        <v>11</v>
      </c>
      <c r="L7" s="2" t="s">
        <v>12</v>
      </c>
      <c r="M7" s="2" t="s">
        <v>13</v>
      </c>
      <c r="N7" s="2" t="s">
        <v>14</v>
      </c>
      <c r="O7" s="2" t="s">
        <v>15</v>
      </c>
      <c r="P7" s="2" t="s">
        <v>70</v>
      </c>
      <c r="Q7" s="2" t="s">
        <v>11</v>
      </c>
      <c r="R7" s="3" t="s">
        <v>71</v>
      </c>
    </row>
    <row r="8" spans="1:18">
      <c r="A8" s="4" t="s">
        <v>23</v>
      </c>
      <c r="B8" s="4" t="s">
        <v>24</v>
      </c>
      <c r="C8" s="4" t="s">
        <v>50</v>
      </c>
      <c r="D8" s="4" t="s">
        <v>60</v>
      </c>
      <c r="E8" s="4" t="s">
        <v>29</v>
      </c>
      <c r="F8" s="5">
        <v>3.75</v>
      </c>
      <c r="G8" s="5">
        <v>96</v>
      </c>
      <c r="H8" s="5">
        <v>2</v>
      </c>
      <c r="I8" s="5">
        <v>0</v>
      </c>
      <c r="J8" s="5">
        <f>(G8-H8)*F8</f>
        <v>352.5</v>
      </c>
      <c r="K8" s="5">
        <f>J8*8%</f>
        <v>28.2</v>
      </c>
      <c r="L8" s="5">
        <f xml:space="preserve"> J8*1.5%</f>
        <v>5.2874999999999996</v>
      </c>
      <c r="M8" s="4"/>
      <c r="N8" s="4"/>
      <c r="O8" s="5">
        <f>J8-K8-L8</f>
        <v>319.01249999999999</v>
      </c>
      <c r="P8" s="5">
        <f>J8*8/12</f>
        <v>235</v>
      </c>
      <c r="Q8" s="5">
        <f>P8*8%</f>
        <v>18.8</v>
      </c>
      <c r="R8" s="5">
        <f>P8-Q8</f>
        <v>216.2</v>
      </c>
    </row>
    <row r="9" spans="1:18">
      <c r="A9" s="4" t="s">
        <v>25</v>
      </c>
      <c r="B9" s="4" t="s">
        <v>26</v>
      </c>
      <c r="C9" s="4" t="s">
        <v>51</v>
      </c>
      <c r="D9" s="4" t="s">
        <v>61</v>
      </c>
      <c r="E9" s="4" t="s">
        <v>35</v>
      </c>
      <c r="F9" s="5">
        <v>2.4</v>
      </c>
      <c r="G9" s="5">
        <v>88</v>
      </c>
      <c r="H9" s="5">
        <v>3</v>
      </c>
      <c r="I9" s="5">
        <v>0</v>
      </c>
      <c r="J9" s="5">
        <f>(G9-H9)*F9</f>
        <v>204</v>
      </c>
      <c r="K9" s="5">
        <f t="shared" ref="K9:K18" si="0">J9*8%</f>
        <v>16.32</v>
      </c>
      <c r="L9" s="5">
        <f t="shared" ref="L9:L18" si="1" xml:space="preserve"> J9*1.5%</f>
        <v>3.06</v>
      </c>
      <c r="M9" s="4"/>
      <c r="N9" s="4"/>
      <c r="O9" s="5">
        <f t="shared" ref="O9:O17" si="2">J9-K9-L9</f>
        <v>184.62</v>
      </c>
      <c r="P9" s="5">
        <f t="shared" ref="P9:P18" si="3">(O9*2)*4*8.33%</f>
        <v>123.03076799999999</v>
      </c>
      <c r="Q9" s="5">
        <f t="shared" ref="Q9:Q18" si="4">P9*8%</f>
        <v>9.8424614399999992</v>
      </c>
      <c r="R9" s="5">
        <f t="shared" ref="R9:R18" si="5">P9-Q9</f>
        <v>113.18830656</v>
      </c>
    </row>
    <row r="10" spans="1:18">
      <c r="A10" s="4" t="s">
        <v>19</v>
      </c>
      <c r="B10" s="4" t="s">
        <v>20</v>
      </c>
      <c r="C10" s="4" t="s">
        <v>48</v>
      </c>
      <c r="D10" s="4" t="s">
        <v>58</v>
      </c>
      <c r="E10" s="4" t="s">
        <v>30</v>
      </c>
      <c r="F10" s="5">
        <v>2.15</v>
      </c>
      <c r="G10" s="5">
        <v>96</v>
      </c>
      <c r="H10" s="5">
        <v>5</v>
      </c>
      <c r="I10" s="5">
        <v>0</v>
      </c>
      <c r="J10" s="5">
        <f>(G10-H10)*F10</f>
        <v>195.65</v>
      </c>
      <c r="K10" s="5">
        <f t="shared" si="0"/>
        <v>15.652000000000001</v>
      </c>
      <c r="L10" s="5">
        <f t="shared" si="1"/>
        <v>2.9347500000000002</v>
      </c>
      <c r="M10" s="4"/>
      <c r="N10" s="4"/>
      <c r="O10" s="5">
        <f t="shared" si="2"/>
        <v>177.06324999999998</v>
      </c>
      <c r="P10" s="5">
        <f t="shared" si="3"/>
        <v>117.99494979999999</v>
      </c>
      <c r="Q10" s="5">
        <f t="shared" si="4"/>
        <v>9.4395959839999986</v>
      </c>
      <c r="R10" s="5">
        <f t="shared" si="5"/>
        <v>108.55535381599999</v>
      </c>
    </row>
    <row r="11" spans="1:18">
      <c r="A11" s="4" t="s">
        <v>21</v>
      </c>
      <c r="B11" s="4" t="s">
        <v>22</v>
      </c>
      <c r="C11" s="4" t="s">
        <v>49</v>
      </c>
      <c r="D11" s="4" t="s">
        <v>59</v>
      </c>
      <c r="E11" s="4" t="s">
        <v>45</v>
      </c>
      <c r="F11" s="5">
        <v>2.5</v>
      </c>
      <c r="G11" s="5">
        <v>96</v>
      </c>
      <c r="H11" s="5">
        <v>6</v>
      </c>
      <c r="I11" s="5">
        <v>2</v>
      </c>
      <c r="J11" s="5">
        <f t="shared" ref="J11:J17" si="6">(G11-H11)*F11</f>
        <v>225</v>
      </c>
      <c r="K11" s="5">
        <f t="shared" si="0"/>
        <v>18</v>
      </c>
      <c r="L11" s="5">
        <f t="shared" si="1"/>
        <v>3.375</v>
      </c>
      <c r="M11" s="4"/>
      <c r="N11" s="4"/>
      <c r="O11" s="5">
        <f t="shared" si="2"/>
        <v>203.625</v>
      </c>
      <c r="P11" s="5">
        <f t="shared" si="3"/>
        <v>135.69569999999999</v>
      </c>
      <c r="Q11" s="5">
        <f t="shared" si="4"/>
        <v>10.855656</v>
      </c>
      <c r="R11" s="5">
        <f t="shared" si="5"/>
        <v>124.84004399999999</v>
      </c>
    </row>
    <row r="12" spans="1:18">
      <c r="A12" s="4" t="s">
        <v>27</v>
      </c>
      <c r="B12" s="4" t="s">
        <v>28</v>
      </c>
      <c r="C12" s="4" t="s">
        <v>52</v>
      </c>
      <c r="D12" s="4" t="s">
        <v>62</v>
      </c>
      <c r="E12" s="4" t="s">
        <v>36</v>
      </c>
      <c r="F12" s="5">
        <v>2.2999999999999998</v>
      </c>
      <c r="G12" s="5">
        <v>80</v>
      </c>
      <c r="H12" s="5">
        <v>8</v>
      </c>
      <c r="I12" s="5">
        <v>3</v>
      </c>
      <c r="J12" s="5">
        <f t="shared" si="6"/>
        <v>165.6</v>
      </c>
      <c r="K12" s="5">
        <f t="shared" si="0"/>
        <v>13.247999999999999</v>
      </c>
      <c r="L12" s="5">
        <f t="shared" si="1"/>
        <v>2.484</v>
      </c>
      <c r="M12" s="4"/>
      <c r="N12" s="4"/>
      <c r="O12" s="5">
        <f t="shared" si="2"/>
        <v>149.86799999999999</v>
      </c>
      <c r="P12" s="5">
        <f t="shared" si="3"/>
        <v>99.872035199999999</v>
      </c>
      <c r="Q12" s="5">
        <f t="shared" si="4"/>
        <v>7.9897628159999998</v>
      </c>
      <c r="R12" s="5">
        <f t="shared" si="5"/>
        <v>91.882272384000004</v>
      </c>
    </row>
    <row r="13" spans="1:18">
      <c r="A13" s="4" t="s">
        <v>31</v>
      </c>
      <c r="B13" s="4" t="s">
        <v>32</v>
      </c>
      <c r="C13" s="4" t="s">
        <v>53</v>
      </c>
      <c r="D13" s="4" t="s">
        <v>63</v>
      </c>
      <c r="E13" s="4" t="s">
        <v>37</v>
      </c>
      <c r="F13" s="5">
        <v>2.2999999999999998</v>
      </c>
      <c r="G13" s="5">
        <v>88</v>
      </c>
      <c r="H13" s="5">
        <v>8</v>
      </c>
      <c r="I13" s="5">
        <v>2</v>
      </c>
      <c r="J13" s="5">
        <f t="shared" si="6"/>
        <v>184</v>
      </c>
      <c r="K13" s="5">
        <f t="shared" si="0"/>
        <v>14.72</v>
      </c>
      <c r="L13" s="5">
        <f t="shared" si="1"/>
        <v>2.76</v>
      </c>
      <c r="M13" s="4"/>
      <c r="N13" s="4"/>
      <c r="O13" s="5">
        <f t="shared" si="2"/>
        <v>166.52</v>
      </c>
      <c r="P13" s="5">
        <f t="shared" si="3"/>
        <v>110.96892800000001</v>
      </c>
      <c r="Q13" s="5">
        <f t="shared" si="4"/>
        <v>8.87751424</v>
      </c>
      <c r="R13" s="5">
        <f t="shared" si="5"/>
        <v>102.09141376000001</v>
      </c>
    </row>
    <row r="14" spans="1:18">
      <c r="A14" s="4" t="s">
        <v>33</v>
      </c>
      <c r="B14" s="4" t="s">
        <v>34</v>
      </c>
      <c r="C14" s="4" t="s">
        <v>54</v>
      </c>
      <c r="D14" s="4" t="s">
        <v>64</v>
      </c>
      <c r="E14" s="4" t="s">
        <v>38</v>
      </c>
      <c r="F14" s="5">
        <v>2.6</v>
      </c>
      <c r="G14" s="5">
        <v>96</v>
      </c>
      <c r="H14" s="5">
        <v>5</v>
      </c>
      <c r="I14" s="5">
        <v>0</v>
      </c>
      <c r="J14" s="5">
        <f t="shared" si="6"/>
        <v>236.6</v>
      </c>
      <c r="K14" s="5">
        <f t="shared" si="0"/>
        <v>18.928000000000001</v>
      </c>
      <c r="L14" s="5">
        <f t="shared" si="1"/>
        <v>3.5489999999999999</v>
      </c>
      <c r="M14" s="4"/>
      <c r="N14" s="4"/>
      <c r="O14" s="5">
        <f t="shared" si="2"/>
        <v>214.12299999999999</v>
      </c>
      <c r="P14" s="5">
        <f t="shared" si="3"/>
        <v>142.69156719999998</v>
      </c>
      <c r="Q14" s="5">
        <f t="shared" si="4"/>
        <v>11.415325375999998</v>
      </c>
      <c r="R14" s="5">
        <f t="shared" si="5"/>
        <v>131.27624182399998</v>
      </c>
    </row>
    <row r="15" spans="1:18">
      <c r="A15" s="4" t="s">
        <v>46</v>
      </c>
      <c r="B15" s="4" t="s">
        <v>41</v>
      </c>
      <c r="C15" s="4" t="s">
        <v>56</v>
      </c>
      <c r="D15" s="4" t="s">
        <v>66</v>
      </c>
      <c r="E15" s="4" t="s">
        <v>47</v>
      </c>
      <c r="F15" s="5">
        <v>2.15</v>
      </c>
      <c r="G15" s="5">
        <v>96</v>
      </c>
      <c r="H15" s="5">
        <v>4</v>
      </c>
      <c r="I15" s="5">
        <v>1</v>
      </c>
      <c r="J15" s="5">
        <f t="shared" si="6"/>
        <v>197.79999999999998</v>
      </c>
      <c r="K15" s="5">
        <f t="shared" si="0"/>
        <v>15.824</v>
      </c>
      <c r="L15" s="5">
        <f t="shared" si="1"/>
        <v>2.9669999999999996</v>
      </c>
      <c r="M15" s="4"/>
      <c r="N15" s="4"/>
      <c r="O15" s="5">
        <f t="shared" si="2"/>
        <v>179.00899999999996</v>
      </c>
      <c r="P15" s="5">
        <f t="shared" si="3"/>
        <v>119.29159759999997</v>
      </c>
      <c r="Q15" s="5">
        <f t="shared" si="4"/>
        <v>9.543327807999999</v>
      </c>
      <c r="R15" s="5">
        <f t="shared" si="5"/>
        <v>109.74826979199997</v>
      </c>
    </row>
    <row r="16" spans="1:18">
      <c r="A16" s="4" t="s">
        <v>39</v>
      </c>
      <c r="B16" s="4" t="s">
        <v>40</v>
      </c>
      <c r="C16" s="4" t="s">
        <v>55</v>
      </c>
      <c r="D16" s="4" t="s">
        <v>65</v>
      </c>
      <c r="E16" s="4" t="s">
        <v>35</v>
      </c>
      <c r="F16" s="5">
        <v>2.4</v>
      </c>
      <c r="G16" s="5">
        <v>96</v>
      </c>
      <c r="H16" s="5">
        <v>1</v>
      </c>
      <c r="I16" s="5">
        <v>2</v>
      </c>
      <c r="J16" s="5">
        <f t="shared" si="6"/>
        <v>228</v>
      </c>
      <c r="K16" s="5">
        <f t="shared" si="0"/>
        <v>18.240000000000002</v>
      </c>
      <c r="L16" s="5">
        <f t="shared" si="1"/>
        <v>3.42</v>
      </c>
      <c r="M16" s="4"/>
      <c r="N16" s="4"/>
      <c r="O16" s="5">
        <f t="shared" si="2"/>
        <v>206.34</v>
      </c>
      <c r="P16" s="5">
        <f t="shared" si="3"/>
        <v>137.504976</v>
      </c>
      <c r="Q16" s="5">
        <f t="shared" si="4"/>
        <v>11.00039808</v>
      </c>
      <c r="R16" s="5">
        <f t="shared" si="5"/>
        <v>126.50457792</v>
      </c>
    </row>
    <row r="17" spans="1:18">
      <c r="A17" s="4" t="s">
        <v>42</v>
      </c>
      <c r="B17" s="4" t="s">
        <v>43</v>
      </c>
      <c r="C17" s="4" t="s">
        <v>57</v>
      </c>
      <c r="D17" s="4" t="s">
        <v>67</v>
      </c>
      <c r="E17" s="4" t="s">
        <v>44</v>
      </c>
      <c r="F17" s="5">
        <v>1.96</v>
      </c>
      <c r="G17" s="5">
        <v>96</v>
      </c>
      <c r="H17" s="5">
        <v>3</v>
      </c>
      <c r="I17" s="5">
        <v>1</v>
      </c>
      <c r="J17" s="5">
        <f t="shared" si="6"/>
        <v>182.28</v>
      </c>
      <c r="K17" s="5">
        <f t="shared" si="0"/>
        <v>14.5824</v>
      </c>
      <c r="L17" s="5">
        <f t="shared" si="1"/>
        <v>2.7342</v>
      </c>
      <c r="M17" s="4"/>
      <c r="N17" s="4"/>
      <c r="O17" s="5">
        <f t="shared" si="2"/>
        <v>164.96340000000001</v>
      </c>
      <c r="P17" s="5">
        <f t="shared" si="3"/>
        <v>109.93160976</v>
      </c>
      <c r="Q17" s="5">
        <f t="shared" si="4"/>
        <v>8.7945287808000003</v>
      </c>
      <c r="R17" s="5">
        <f t="shared" si="5"/>
        <v>101.13708097919999</v>
      </c>
    </row>
    <row r="18" spans="1:18">
      <c r="D18" s="9" t="s">
        <v>72</v>
      </c>
      <c r="E18" s="9"/>
      <c r="F18" s="10">
        <f>SUM(F8:F17)</f>
        <v>24.51</v>
      </c>
      <c r="G18" s="10">
        <f>SUM(G8:G17)</f>
        <v>928</v>
      </c>
      <c r="H18" s="10">
        <f>SUM(H8:H17)</f>
        <v>45</v>
      </c>
      <c r="I18" s="10">
        <f>SUM(I8:I17)</f>
        <v>11</v>
      </c>
      <c r="J18" s="10">
        <f>SUM(J8:J17)</f>
        <v>2171.4299999999998</v>
      </c>
      <c r="K18" s="9">
        <f t="shared" si="0"/>
        <v>173.71439999999998</v>
      </c>
      <c r="L18" s="9">
        <f t="shared" si="1"/>
        <v>32.571449999999999</v>
      </c>
      <c r="M18" s="9"/>
      <c r="N18" s="9"/>
      <c r="O18" s="10">
        <f>SUM(O8:O17)</f>
        <v>1965.1441500000001</v>
      </c>
      <c r="P18" s="10">
        <f t="shared" si="3"/>
        <v>1309.5720615600001</v>
      </c>
      <c r="Q18" s="10">
        <f t="shared" si="4"/>
        <v>104.76576492480001</v>
      </c>
      <c r="R18" s="10">
        <f t="shared" si="5"/>
        <v>1204.8062966351999</v>
      </c>
    </row>
  </sheetData>
  <sortState ref="A8:E17">
    <sortCondition ref="B8:B17"/>
  </sortState>
  <mergeCells count="6">
    <mergeCell ref="K6:L6"/>
    <mergeCell ref="A1:R1"/>
    <mergeCell ref="A2:R2"/>
    <mergeCell ref="A3:R3"/>
    <mergeCell ref="A4:R4"/>
    <mergeCell ref="A5:R5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grupo rey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2010-11-26T19:06:54Z</cp:lastPrinted>
  <dcterms:created xsi:type="dcterms:W3CDTF">2010-11-25T19:25:12Z</dcterms:created>
  <dcterms:modified xsi:type="dcterms:W3CDTF">2010-12-15T21:04:16Z</dcterms:modified>
</cp:coreProperties>
</file>