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7° Semestre\G.P. DE SOFTEARE\entregar lunes 13\"/>
    </mc:Choice>
  </mc:AlternateContent>
  <bookViews>
    <workbookView xWindow="0" yWindow="0" windowWidth="20490" windowHeight="9045" tabRatio="1000" firstSheet="2" activeTab="7"/>
  </bookViews>
  <sheets>
    <sheet name="FASE 1 FORMULACION" sheetId="1" r:id="rId1"/>
    <sheet name="FASE 2 PLANIFICACION" sheetId="4" r:id="rId2"/>
    <sheet name="FASE 3 ANALISIS" sheetId="12" r:id="rId3"/>
    <sheet name="FASE 4 INGENIERIA" sheetId="13" r:id="rId4"/>
    <sheet name="FASE 5 GENERACION DE PAGINAS" sheetId="14" r:id="rId5"/>
    <sheet name="FASE 6 PRUEBAS" sheetId="15" r:id="rId6"/>
    <sheet name="FASE 7 EVALUACION DEL CLIENTE" sheetId="16" r:id="rId7"/>
    <sheet name="PRESUPUESTO INICIAL" sheetId="25" r:id="rId8"/>
    <sheet name="GASTOS" sheetId="20" r:id="rId9"/>
    <sheet name="DEPRECIACION Y COSTO TOTAL" sheetId="21" r:id="rId10"/>
  </sheets>
  <calcPr calcId="152511"/>
</workbook>
</file>

<file path=xl/calcChain.xml><?xml version="1.0" encoding="utf-8"?>
<calcChain xmlns="http://schemas.openxmlformats.org/spreadsheetml/2006/main">
  <c r="D21" i="21" l="1"/>
  <c r="D9" i="20"/>
  <c r="G43" i="12"/>
  <c r="G43" i="13"/>
  <c r="E14" i="21" l="1"/>
  <c r="E10" i="21" l="1"/>
  <c r="E9" i="21"/>
  <c r="C10" i="21"/>
  <c r="C9" i="21"/>
  <c r="D31" i="25"/>
  <c r="D30" i="25"/>
  <c r="D29" i="25"/>
  <c r="D28" i="25"/>
  <c r="D27" i="25"/>
  <c r="D26" i="25"/>
  <c r="D25" i="25"/>
  <c r="D32" i="25" s="1"/>
  <c r="D16" i="25"/>
  <c r="D10" i="25"/>
  <c r="D21" i="25" s="1"/>
  <c r="D23" i="25" s="1"/>
  <c r="G50" i="16"/>
  <c r="G51" i="16"/>
  <c r="G52" i="16"/>
  <c r="G53" i="16" s="1"/>
  <c r="G47" i="16"/>
  <c r="G44" i="16"/>
  <c r="G45" i="16"/>
  <c r="G46" i="16"/>
  <c r="G39" i="16"/>
  <c r="G40" i="16"/>
  <c r="G41" i="16" s="1"/>
  <c r="G31" i="16"/>
  <c r="G32" i="16"/>
  <c r="G33" i="16"/>
  <c r="G34" i="16"/>
  <c r="G35" i="16" s="1"/>
  <c r="G29" i="16"/>
  <c r="G27" i="16"/>
  <c r="G28" i="16"/>
  <c r="G20" i="16"/>
  <c r="G21" i="16"/>
  <c r="G22" i="16" s="1"/>
  <c r="G12" i="16"/>
  <c r="G13" i="16"/>
  <c r="G14" i="16"/>
  <c r="G15" i="16" s="1"/>
  <c r="G42" i="15"/>
  <c r="G43" i="15"/>
  <c r="G44" i="15"/>
  <c r="G45" i="15"/>
  <c r="G46" i="15" s="1"/>
  <c r="G36" i="15"/>
  <c r="G37" i="15"/>
  <c r="G38" i="15"/>
  <c r="G39" i="15" s="1"/>
  <c r="G23" i="15"/>
  <c r="G24" i="15"/>
  <c r="G25" i="15"/>
  <c r="G26" i="15"/>
  <c r="G27" i="15" s="1"/>
  <c r="G20" i="15"/>
  <c r="G17" i="15"/>
  <c r="G18" i="15"/>
  <c r="G19" i="15"/>
  <c r="G14" i="15"/>
  <c r="G11" i="15"/>
  <c r="G12" i="15"/>
  <c r="G13" i="15"/>
  <c r="G59" i="14"/>
  <c r="G60" i="14"/>
  <c r="G61" i="14"/>
  <c r="G62" i="14"/>
  <c r="G63" i="14" s="1"/>
  <c r="G53" i="14"/>
  <c r="G54" i="14"/>
  <c r="G55" i="14"/>
  <c r="G56" i="14"/>
  <c r="G57" i="14" s="1"/>
  <c r="G46" i="14"/>
  <c r="G47" i="14"/>
  <c r="G48" i="14"/>
  <c r="G49" i="14"/>
  <c r="G50" i="14" s="1"/>
  <c r="G39" i="14"/>
  <c r="G40" i="14"/>
  <c r="G41" i="14"/>
  <c r="G42" i="14"/>
  <c r="G43" i="14" s="1"/>
  <c r="G33" i="14"/>
  <c r="G34" i="14"/>
  <c r="G35" i="14"/>
  <c r="G36" i="14" s="1"/>
  <c r="G25" i="14"/>
  <c r="G26" i="14"/>
  <c r="G27" i="14"/>
  <c r="G28" i="14"/>
  <c r="G29" i="14" s="1"/>
  <c r="G21" i="14"/>
  <c r="G22" i="14" s="1"/>
  <c r="G18" i="14"/>
  <c r="G19" i="14"/>
  <c r="G20" i="14"/>
  <c r="G15" i="14"/>
  <c r="G12" i="14"/>
  <c r="G13" i="14"/>
  <c r="G14" i="14"/>
  <c r="G37" i="13"/>
  <c r="G38" i="13"/>
  <c r="G39" i="13"/>
  <c r="G40" i="13"/>
  <c r="G41" i="13" s="1"/>
  <c r="G31" i="13"/>
  <c r="G32" i="13"/>
  <c r="G33" i="13"/>
  <c r="G34" i="13" s="1"/>
  <c r="G24" i="13"/>
  <c r="G25" i="13"/>
  <c r="G26" i="13"/>
  <c r="G27" i="13" s="1"/>
  <c r="G18" i="13"/>
  <c r="G19" i="13"/>
  <c r="G20" i="13" s="1"/>
  <c r="G12" i="13"/>
  <c r="G13" i="13"/>
  <c r="G14" i="13" s="1"/>
  <c r="G36" i="12"/>
  <c r="G37" i="12"/>
  <c r="G38" i="12"/>
  <c r="G39" i="12" s="1"/>
  <c r="G30" i="12"/>
  <c r="G31" i="12"/>
  <c r="G32" i="12"/>
  <c r="G24" i="12"/>
  <c r="G25" i="12"/>
  <c r="G26" i="12"/>
  <c r="G19" i="12"/>
  <c r="G20" i="12"/>
  <c r="G12" i="12"/>
  <c r="G13" i="12"/>
  <c r="G14" i="12"/>
  <c r="G33" i="4"/>
  <c r="G34" i="4"/>
  <c r="G35" i="4"/>
  <c r="G36" i="4" s="1"/>
  <c r="G27" i="4"/>
  <c r="G28" i="4"/>
  <c r="G29" i="4" s="1"/>
  <c r="G18" i="4"/>
  <c r="G19" i="4"/>
  <c r="G21" i="4" s="1"/>
  <c r="G34" i="1"/>
  <c r="G35" i="1"/>
  <c r="G36" i="1" s="1"/>
  <c r="G27" i="1"/>
  <c r="G28" i="1"/>
  <c r="G29" i="1" s="1"/>
  <c r="G22" i="1"/>
  <c r="G20" i="1"/>
  <c r="G21" i="1"/>
  <c r="G14" i="1" l="1"/>
  <c r="G36" i="13" l="1"/>
  <c r="G35" i="13"/>
  <c r="E11" i="21" l="1"/>
  <c r="D12" i="20"/>
  <c r="D11" i="20"/>
  <c r="D13" i="20" s="1"/>
  <c r="D10" i="20"/>
  <c r="G19" i="16" l="1"/>
  <c r="G9" i="14"/>
  <c r="G10" i="14"/>
  <c r="G11" i="14"/>
  <c r="G26" i="4" l="1"/>
  <c r="G43" i="16" l="1"/>
  <c r="G29" i="13"/>
  <c r="G30" i="13"/>
  <c r="G28" i="13"/>
  <c r="G22" i="13"/>
  <c r="G23" i="13"/>
  <c r="G21" i="13"/>
  <c r="G16" i="13"/>
  <c r="G17" i="13"/>
  <c r="G15" i="13"/>
  <c r="G10" i="13"/>
  <c r="G11" i="13"/>
  <c r="G9" i="13"/>
  <c r="G35" i="12"/>
  <c r="G34" i="12"/>
  <c r="G29" i="12"/>
  <c r="G33" i="12" s="1"/>
  <c r="G28" i="12"/>
  <c r="G23" i="12"/>
  <c r="G27" i="12" s="1"/>
  <c r="G22" i="12"/>
  <c r="G17" i="12"/>
  <c r="G18" i="12"/>
  <c r="G16" i="12"/>
  <c r="G10" i="12"/>
  <c r="G11" i="12"/>
  <c r="G9" i="12"/>
  <c r="G49" i="16"/>
  <c r="G48" i="16"/>
  <c r="G42" i="16"/>
  <c r="G37" i="16"/>
  <c r="G38" i="16"/>
  <c r="G36" i="16"/>
  <c r="G30" i="16"/>
  <c r="G24" i="16"/>
  <c r="G25" i="16"/>
  <c r="G26" i="16"/>
  <c r="G23" i="16"/>
  <c r="G17" i="16"/>
  <c r="G18" i="16"/>
  <c r="G16" i="16"/>
  <c r="G10" i="16"/>
  <c r="G11" i="16"/>
  <c r="G9" i="16"/>
  <c r="G41" i="15"/>
  <c r="G40" i="15"/>
  <c r="G34" i="15"/>
  <c r="G35" i="15"/>
  <c r="G33" i="15"/>
  <c r="G29" i="15"/>
  <c r="G30" i="15"/>
  <c r="G31" i="15"/>
  <c r="G28" i="15"/>
  <c r="G22" i="15"/>
  <c r="G21" i="15"/>
  <c r="G16" i="15"/>
  <c r="G15" i="15"/>
  <c r="G10" i="15"/>
  <c r="G9" i="15"/>
  <c r="G58" i="14"/>
  <c r="G52" i="14"/>
  <c r="G51" i="14"/>
  <c r="G45" i="14"/>
  <c r="G44" i="14"/>
  <c r="G38" i="14"/>
  <c r="G37" i="14"/>
  <c r="G31" i="14"/>
  <c r="G32" i="14"/>
  <c r="G30" i="14"/>
  <c r="G24" i="14"/>
  <c r="G23" i="14"/>
  <c r="G17" i="14"/>
  <c r="G16" i="14"/>
  <c r="G31" i="4"/>
  <c r="G32" i="4"/>
  <c r="G30" i="4"/>
  <c r="G23" i="4"/>
  <c r="G24" i="4"/>
  <c r="G25" i="4"/>
  <c r="G22" i="4"/>
  <c r="G32" i="1"/>
  <c r="G33" i="1"/>
  <c r="G24" i="1"/>
  <c r="G25" i="1"/>
  <c r="G26" i="1"/>
  <c r="G17" i="1"/>
  <c r="G18" i="1"/>
  <c r="G19" i="1"/>
  <c r="G11" i="1"/>
  <c r="G12" i="1"/>
  <c r="G11" i="4"/>
  <c r="G12" i="4"/>
  <c r="G15" i="4"/>
  <c r="G16" i="4"/>
  <c r="G17" i="4"/>
  <c r="G14" i="4"/>
  <c r="G10" i="4"/>
  <c r="G9" i="4"/>
  <c r="G21" i="12" l="1"/>
  <c r="G15" i="12"/>
  <c r="G13" i="4"/>
  <c r="G32" i="15"/>
  <c r="G31" i="1"/>
  <c r="G10" i="1"/>
  <c r="G40" i="4" l="1"/>
  <c r="G50" i="15"/>
  <c r="G67" i="14"/>
  <c r="G57" i="16"/>
  <c r="G30" i="1"/>
  <c r="G23" i="1"/>
  <c r="G16" i="1"/>
  <c r="G9" i="1"/>
  <c r="G15" i="1" s="1"/>
  <c r="G40" i="1" s="1"/>
</calcChain>
</file>

<file path=xl/sharedStrings.xml><?xml version="1.0" encoding="utf-8"?>
<sst xmlns="http://schemas.openxmlformats.org/spreadsheetml/2006/main" count="751" uniqueCount="141">
  <si>
    <t>Nombre del proyecto:</t>
  </si>
  <si>
    <t>Director del Proyecto:</t>
  </si>
  <si>
    <t>Fecha de inicio:</t>
  </si>
  <si>
    <t>Concepto</t>
  </si>
  <si>
    <t>Cantidad</t>
  </si>
  <si>
    <t>Unidad</t>
  </si>
  <si>
    <t>Precio unit.</t>
  </si>
  <si>
    <t>Total</t>
  </si>
  <si>
    <t>N/A</t>
  </si>
  <si>
    <t>Costos indirectos</t>
  </si>
  <si>
    <t># Activ.</t>
  </si>
  <si>
    <t>Subtotal</t>
  </si>
  <si>
    <t>TOTAL</t>
  </si>
  <si>
    <t>Fecha de finalización:</t>
  </si>
  <si>
    <t>Fecha de última actualización</t>
  </si>
  <si>
    <t>#EDT</t>
  </si>
  <si>
    <t>1.1.1</t>
  </si>
  <si>
    <t>Reserva para contingencias</t>
  </si>
  <si>
    <t>___ %</t>
  </si>
  <si>
    <t>Luis David Gálvez Espinosa</t>
  </si>
  <si>
    <t>1.1.2</t>
  </si>
  <si>
    <t>1.2.1</t>
  </si>
  <si>
    <t>1.2.2</t>
  </si>
  <si>
    <t>FASE 1: FORMULACION</t>
  </si>
  <si>
    <t>FASE 2: PLANIFICACION</t>
  </si>
  <si>
    <t>FASE 4: INGENIERIA</t>
  </si>
  <si>
    <t>FASE 3: ANALISIS</t>
  </si>
  <si>
    <t>FASE 7: EVALUACION DEL CLIENTE</t>
  </si>
  <si>
    <t>2.1.1</t>
  </si>
  <si>
    <t>2.1.2</t>
  </si>
  <si>
    <t>2.2.1</t>
  </si>
  <si>
    <t>2.2.2</t>
  </si>
  <si>
    <t>3.1.1</t>
  </si>
  <si>
    <t>3.1.2</t>
  </si>
  <si>
    <t>3.2.1</t>
  </si>
  <si>
    <t>3.2.2</t>
  </si>
  <si>
    <t>3.2.3</t>
  </si>
  <si>
    <t>4.1.1</t>
  </si>
  <si>
    <t>4.1.2</t>
  </si>
  <si>
    <t>4.2.1</t>
  </si>
  <si>
    <t>4.2.2</t>
  </si>
  <si>
    <t>5.1.1</t>
  </si>
  <si>
    <t>5.1.2</t>
  </si>
  <si>
    <t>5.2.1</t>
  </si>
  <si>
    <t>5.1.3</t>
  </si>
  <si>
    <t>5.2.2</t>
  </si>
  <si>
    <t>5.2.3</t>
  </si>
  <si>
    <t>5.2.4</t>
  </si>
  <si>
    <t>5.2.5</t>
  </si>
  <si>
    <t>6.1.1</t>
  </si>
  <si>
    <t>6.1.2</t>
  </si>
  <si>
    <t>6.2.1</t>
  </si>
  <si>
    <t>6.2.2</t>
  </si>
  <si>
    <t>6.3.1</t>
  </si>
  <si>
    <t>6.3.2</t>
  </si>
  <si>
    <t>7.1.1</t>
  </si>
  <si>
    <t>7.1.2</t>
  </si>
  <si>
    <t>7.1.3</t>
  </si>
  <si>
    <t>7.1.4</t>
  </si>
  <si>
    <t>7.1.5</t>
  </si>
  <si>
    <t>7.2.1</t>
  </si>
  <si>
    <t>7.2.2</t>
  </si>
  <si>
    <t>HRS</t>
  </si>
  <si>
    <t>INTERNET</t>
  </si>
  <si>
    <t>LUZ</t>
  </si>
  <si>
    <t>IMPRESIONES</t>
  </si>
  <si>
    <t>PZA</t>
  </si>
  <si>
    <t>TRANSPORTE</t>
  </si>
  <si>
    <t>__%</t>
  </si>
  <si>
    <t>SERVICIO</t>
  </si>
  <si>
    <t xml:space="preserve"> 20 de Diciembre de 2014</t>
  </si>
  <si>
    <t>IMPRESIÓN</t>
  </si>
  <si>
    <t>___%</t>
  </si>
  <si>
    <t>____%</t>
  </si>
  <si>
    <t>_____%</t>
  </si>
  <si>
    <t>SISTEMA DE FACTURACIÓN ELECTRONICA PARA LA EMPRESA COMPU ACCES S.A DE C.V.</t>
  </si>
  <si>
    <t>FASE 6: PRUEBAS</t>
  </si>
  <si>
    <t>FASE 5: GENERACION DE PAGINAS</t>
  </si>
  <si>
    <t>TOTAL DE TODAS LAS FASES:</t>
  </si>
  <si>
    <t>EQUIPO DE COMPUTO</t>
  </si>
  <si>
    <t>LAPTOP ASPIRE V5-573P-6823</t>
  </si>
  <si>
    <t>INTEL CORE I5-42000</t>
  </si>
  <si>
    <t>4 GB DDR31</t>
  </si>
  <si>
    <t>1000 G HDD</t>
  </si>
  <si>
    <t>LAPTOP HP PAVILON</t>
  </si>
  <si>
    <t>INTEL CORE I5</t>
  </si>
  <si>
    <t>4 GB DDR3L</t>
  </si>
  <si>
    <t>500 G HDD</t>
  </si>
  <si>
    <t>SOFTWARE</t>
  </si>
  <si>
    <t>PAQUETERIA OFFICE 2013</t>
  </si>
  <si>
    <t>TOAD DATA MODELER</t>
  </si>
  <si>
    <t>S.O. WINDOWS 7 HOME PREMIUN 64 BIT</t>
  </si>
  <si>
    <t>S.O. WINDOWS 8.1 SINGLE LAGUAGE 64-BIT</t>
  </si>
  <si>
    <t>CANTIDAD</t>
  </si>
  <si>
    <t>PRECIO UNITARIO</t>
  </si>
  <si>
    <t>IMPORTE</t>
  </si>
  <si>
    <t>SUB TOTAL</t>
  </si>
  <si>
    <t>PAQUETERIA DE OFFICE (WORD)</t>
  </si>
  <si>
    <t>ENERGIA ELECTRICA</t>
  </si>
  <si>
    <t>Costos papeleria (folder, lapiceros, grapas, broches, copias, engargolado)</t>
  </si>
  <si>
    <t>PAQUETERIA OFFICE (WORD)</t>
  </si>
  <si>
    <t>ENDEVE (PRESUPUESTO)</t>
  </si>
  <si>
    <t>GANTTER</t>
  </si>
  <si>
    <t>PAQUETERIA OFFICE (EXCEL)</t>
  </si>
  <si>
    <t>PAQUETERIA DE OFFICE (VISIO)</t>
  </si>
  <si>
    <t>SOFTWARE DIA</t>
  </si>
  <si>
    <t>XAMPP</t>
  </si>
  <si>
    <t>PAQUETERIA DE OFFICE (EXCEL)</t>
  </si>
  <si>
    <t>SUBLIME TEXT 2</t>
  </si>
  <si>
    <t>DEPRECIACION 30% LAPTOP ASPIRE V5-573P-6823</t>
  </si>
  <si>
    <t>DEPRECIACION 30% LAPTOP HP PAVILON</t>
  </si>
  <si>
    <t>CONCEPTO</t>
  </si>
  <si>
    <t>SISTEMA DE FACTURACION ELECTRONICA PARA LA EMPRESA COMPU ACCES S.A. DE C.V.</t>
  </si>
  <si>
    <t>OFFICE VISIO 2013</t>
  </si>
  <si>
    <t>PRESUPUESTO INICIAL</t>
  </si>
  <si>
    <t>GANTTER(SOFTWARE GRATUITO)</t>
  </si>
  <si>
    <t>XAMPP (SOFTWARE GRATUITO)</t>
  </si>
  <si>
    <t>DIA (SOFTWARE GRATUITO)</t>
  </si>
  <si>
    <t>SUBLIME TEXT 2 (SOFTWARE GRATUITO)</t>
  </si>
  <si>
    <t>GASTOS</t>
  </si>
  <si>
    <t>PAQUETE DE 100 TIMBRES
(PAC) SOLUCIÓN FACTIBLE</t>
  </si>
  <si>
    <t>PLAN ANUAL WEB HOSTING
CPANEL BASICO: 2,000 MB DE
ESPACIO WEB 7,000 MB DE TRANSFERENCIA MENSUAL, 1 BASE DE DATOS MYSQL GRATIS, ALTA EN BUSCADORES, (GOOGLE,YAHOO, BING, ETC.), TIEMPO DE ACTIVACION 3 HORAS.</t>
  </si>
  <si>
    <t>IVA 16%</t>
  </si>
  <si>
    <t>SUBTOTAL</t>
  </si>
  <si>
    <t>COSTO TOTAL DEL PROYECTO</t>
  </si>
  <si>
    <t>DEPRECIACION DE EQUIPO DE COMPUTO</t>
  </si>
  <si>
    <t>COSTO TOTAL DE LAS FASES DEL PROYECTO</t>
  </si>
  <si>
    <t>PAQUETE DE WEB HOSTING</t>
  </si>
  <si>
    <t>4.2.3</t>
  </si>
  <si>
    <t>GASTOS DE PROYECTO</t>
  </si>
  <si>
    <t>DEPRECIACION DE EQUIPO DE COMP.</t>
  </si>
  <si>
    <t>10 de Noviembre de 2014</t>
  </si>
  <si>
    <t>02 de Septiembre 2014</t>
  </si>
  <si>
    <t>DURACION DEL  PROYECTO (MESES).</t>
  </si>
  <si>
    <t>COSTO DE COMPRA</t>
  </si>
  <si>
    <t>DEPRECIACIONMENSUAL</t>
  </si>
  <si>
    <t xml:space="preserve">TOTAL </t>
  </si>
  <si>
    <t>DEPRECIACION</t>
  </si>
  <si>
    <t>DEPRECIACION TOTAL</t>
  </si>
  <si>
    <t>DEPRECIACION TOTAL/ NUM. DE PAQUETES</t>
  </si>
  <si>
    <t>ESTE TOTAL SOLO ES EL DE PURO SOFTWARE..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</si>
</sst>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8" fontId="0" fillId="0" borderId="0" xfId="0" applyNumberFormat="1"/>
    <xf numFmtId="6" fontId="0" fillId="0" borderId="1" xfId="0" applyNumberFormat="1" applyBorder="1"/>
    <xf numFmtId="8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8" fontId="0" fillId="0" borderId="0" xfId="0" applyNumberFormat="1" applyBorder="1"/>
    <xf numFmtId="0" fontId="0" fillId="0" borderId="0" xfId="0" applyFill="1" applyBorder="1"/>
    <xf numFmtId="0" fontId="0" fillId="0" borderId="0" xfId="0" applyAlignment="1"/>
    <xf numFmtId="44" fontId="0" fillId="0" borderId="0" xfId="1" applyFont="1" applyFill="1" applyBorder="1"/>
    <xf numFmtId="44" fontId="1" fillId="2" borderId="1" xfId="1" applyFont="1" applyFill="1" applyBorder="1"/>
    <xf numFmtId="44" fontId="0" fillId="0" borderId="0" xfId="0" applyNumberFormat="1"/>
    <xf numFmtId="4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6" fontId="0" fillId="0" borderId="0" xfId="0" applyNumberFormat="1" applyBorder="1"/>
    <xf numFmtId="0" fontId="1" fillId="0" borderId="0" xfId="0" applyFont="1" applyBorder="1"/>
    <xf numFmtId="0" fontId="3" fillId="0" borderId="0" xfId="0" applyFont="1" applyBorder="1"/>
    <xf numFmtId="6" fontId="0" fillId="0" borderId="1" xfId="0" applyNumberFormat="1" applyBorder="1" applyAlignment="1"/>
    <xf numFmtId="0" fontId="0" fillId="0" borderId="1" xfId="0" applyBorder="1" applyAlignment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8" fontId="0" fillId="0" borderId="0" xfId="0" applyNumberFormat="1" applyBorder="1" applyAlignment="1"/>
    <xf numFmtId="0" fontId="1" fillId="0" borderId="0" xfId="0" applyFont="1" applyBorder="1" applyAlignment="1"/>
    <xf numFmtId="8" fontId="1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6" fontId="0" fillId="0" borderId="0" xfId="0" applyNumberFormat="1" applyBorder="1" applyAlignment="1"/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wrapText="1"/>
    </xf>
    <xf numFmtId="44" fontId="0" fillId="0" borderId="1" xfId="1" applyFont="1" applyFill="1" applyBorder="1"/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8" fontId="0" fillId="0" borderId="0" xfId="0" applyNumberFormat="1" applyBorder="1" applyAlignment="1">
      <alignment horizontal="center"/>
    </xf>
    <xf numFmtId="6" fontId="0" fillId="3" borderId="2" xfId="0" applyNumberFormat="1" applyFill="1" applyBorder="1" applyAlignment="1">
      <alignment horizontal="center"/>
    </xf>
    <xf numFmtId="6" fontId="0" fillId="3" borderId="4" xfId="0" applyNumberForma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6" fontId="0" fillId="3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8" fontId="1" fillId="0" borderId="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8" zoomScaleNormal="100" zoomScalePageLayoutView="50" workbookViewId="0">
      <selection activeCell="C34" sqref="C34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7" customWidth="1"/>
    <col min="4" max="4" width="8.85546875" bestFit="1" customWidth="1"/>
    <col min="5" max="5" width="20.140625" customWidth="1"/>
    <col min="6" max="6" width="11.140625" bestFit="1" customWidth="1"/>
    <col min="7" max="7" width="39.140625" customWidth="1"/>
  </cols>
  <sheetData>
    <row r="1" spans="1:7" ht="18.75" customHeight="1" x14ac:dyDescent="0.25">
      <c r="A1" s="56" t="s">
        <v>0</v>
      </c>
      <c r="B1" s="56"/>
      <c r="C1" s="56"/>
      <c r="D1" s="57" t="s">
        <v>75</v>
      </c>
      <c r="E1" s="58"/>
      <c r="F1" s="58"/>
      <c r="G1" s="59"/>
    </row>
    <row r="2" spans="1:7" ht="18.75" customHeight="1" x14ac:dyDescent="0.25">
      <c r="A2" s="56" t="s">
        <v>1</v>
      </c>
      <c r="B2" s="56"/>
      <c r="C2" s="56"/>
      <c r="D2" s="60" t="s">
        <v>19</v>
      </c>
      <c r="E2" s="60"/>
      <c r="F2" s="60"/>
      <c r="G2" s="60"/>
    </row>
    <row r="3" spans="1:7" ht="18.75" customHeight="1" x14ac:dyDescent="0.25">
      <c r="A3" s="56" t="s">
        <v>2</v>
      </c>
      <c r="B3" s="56"/>
      <c r="C3" s="56"/>
      <c r="D3" s="60" t="s">
        <v>132</v>
      </c>
      <c r="E3" s="60"/>
      <c r="F3" s="60"/>
      <c r="G3" s="60"/>
    </row>
    <row r="4" spans="1:7" ht="18.75" customHeight="1" x14ac:dyDescent="0.25">
      <c r="A4" s="56" t="s">
        <v>13</v>
      </c>
      <c r="B4" s="56"/>
      <c r="C4" s="56"/>
      <c r="D4" s="60" t="s">
        <v>70</v>
      </c>
      <c r="E4" s="60"/>
      <c r="F4" s="60"/>
      <c r="G4" s="60"/>
    </row>
    <row r="5" spans="1:7" ht="18.75" customHeight="1" x14ac:dyDescent="0.25">
      <c r="A5" s="56" t="s">
        <v>14</v>
      </c>
      <c r="B5" s="56"/>
      <c r="C5" s="56"/>
      <c r="D5" s="60" t="s">
        <v>131</v>
      </c>
      <c r="E5" s="60"/>
      <c r="F5" s="60"/>
      <c r="G5" s="60"/>
    </row>
    <row r="6" spans="1:7" ht="18.75" customHeight="1" x14ac:dyDescent="0.25">
      <c r="A6" s="5"/>
      <c r="B6" s="5"/>
      <c r="C6" s="5"/>
      <c r="D6" s="6"/>
      <c r="E6" s="6"/>
      <c r="F6" s="6"/>
      <c r="G6" s="6"/>
    </row>
    <row r="7" spans="1:7" x14ac:dyDescent="0.25">
      <c r="A7" s="63" t="s">
        <v>23</v>
      </c>
      <c r="B7" s="63"/>
      <c r="C7" s="63"/>
      <c r="D7" s="63"/>
      <c r="E7" s="63"/>
      <c r="F7" s="63"/>
      <c r="G7" s="63"/>
    </row>
    <row r="8" spans="1:7" ht="24.75" customHeight="1" x14ac:dyDescent="0.25">
      <c r="A8" s="3" t="s">
        <v>15</v>
      </c>
      <c r="B8" s="3" t="s">
        <v>10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7" ht="23.25" customHeight="1" x14ac:dyDescent="0.25">
      <c r="A9" s="61" t="s">
        <v>16</v>
      </c>
      <c r="B9" s="61">
        <v>1</v>
      </c>
      <c r="C9" s="1" t="s">
        <v>63</v>
      </c>
      <c r="D9" s="1">
        <v>2</v>
      </c>
      <c r="E9" s="1" t="s">
        <v>62</v>
      </c>
      <c r="F9" s="1">
        <v>0.54</v>
      </c>
      <c r="G9" s="1">
        <f>D9*F9</f>
        <v>1.08</v>
      </c>
    </row>
    <row r="10" spans="1:7" ht="23.25" customHeight="1" x14ac:dyDescent="0.25">
      <c r="A10" s="61"/>
      <c r="B10" s="61"/>
      <c r="C10" s="1" t="s">
        <v>98</v>
      </c>
      <c r="D10" s="1">
        <v>2</v>
      </c>
      <c r="E10" s="1" t="s">
        <v>62</v>
      </c>
      <c r="F10" s="1">
        <v>0.46865000000000001</v>
      </c>
      <c r="G10" s="1">
        <f>D10*F10</f>
        <v>0.93730000000000002</v>
      </c>
    </row>
    <row r="11" spans="1:7" ht="23.25" customHeight="1" x14ac:dyDescent="0.25">
      <c r="A11" s="61"/>
      <c r="B11" s="61"/>
      <c r="C11" s="1" t="s">
        <v>65</v>
      </c>
      <c r="D11" s="1">
        <v>1</v>
      </c>
      <c r="E11" s="1" t="s">
        <v>66</v>
      </c>
      <c r="F11" s="1">
        <v>1</v>
      </c>
      <c r="G11" s="1">
        <f t="shared" ref="G11:G14" si="0">D11*F11</f>
        <v>1</v>
      </c>
    </row>
    <row r="12" spans="1:7" ht="23.25" customHeight="1" x14ac:dyDescent="0.25">
      <c r="A12" s="61"/>
      <c r="B12" s="61"/>
      <c r="C12" s="1" t="s">
        <v>67</v>
      </c>
      <c r="D12" s="1">
        <v>4</v>
      </c>
      <c r="E12" s="1" t="s">
        <v>69</v>
      </c>
      <c r="F12" s="1">
        <v>7.5</v>
      </c>
      <c r="G12" s="1">
        <f t="shared" si="0"/>
        <v>30</v>
      </c>
    </row>
    <row r="13" spans="1:7" ht="23.25" customHeight="1" x14ac:dyDescent="0.25">
      <c r="A13" s="61"/>
      <c r="B13" s="61"/>
      <c r="C13" s="1" t="s">
        <v>97</v>
      </c>
      <c r="D13" s="1"/>
      <c r="E13" s="1"/>
      <c r="F13" s="1"/>
      <c r="G13" s="1"/>
    </row>
    <row r="14" spans="1:7" ht="23.25" customHeight="1" x14ac:dyDescent="0.25">
      <c r="A14" s="61"/>
      <c r="B14" s="61"/>
      <c r="C14" s="1" t="s">
        <v>130</v>
      </c>
      <c r="D14" s="1">
        <v>1</v>
      </c>
      <c r="E14" s="1" t="s">
        <v>66</v>
      </c>
      <c r="F14" s="1">
        <v>350.61</v>
      </c>
      <c r="G14" s="1">
        <f t="shared" si="0"/>
        <v>350.61</v>
      </c>
    </row>
    <row r="15" spans="1:7" ht="23.25" customHeight="1" x14ac:dyDescent="0.25">
      <c r="A15" s="61"/>
      <c r="B15" s="61"/>
      <c r="C15" s="62" t="s">
        <v>11</v>
      </c>
      <c r="D15" s="62"/>
      <c r="E15" s="62"/>
      <c r="F15" s="62"/>
      <c r="G15" s="2">
        <f>SUM(G9:G14)</f>
        <v>383.62729999999999</v>
      </c>
    </row>
    <row r="16" spans="1:7" ht="23.25" customHeight="1" x14ac:dyDescent="0.25">
      <c r="A16" s="61" t="s">
        <v>20</v>
      </c>
      <c r="B16" s="61">
        <v>2</v>
      </c>
      <c r="C16" s="1" t="s">
        <v>63</v>
      </c>
      <c r="D16" s="1">
        <v>2</v>
      </c>
      <c r="E16" s="1" t="s">
        <v>62</v>
      </c>
      <c r="F16" s="1">
        <v>0.54</v>
      </c>
      <c r="G16" s="1">
        <f>D16*F16</f>
        <v>1.08</v>
      </c>
    </row>
    <row r="17" spans="1:7" ht="23.25" customHeight="1" x14ac:dyDescent="0.25">
      <c r="A17" s="61"/>
      <c r="B17" s="61"/>
      <c r="C17" s="1" t="s">
        <v>98</v>
      </c>
      <c r="D17" s="1">
        <v>2</v>
      </c>
      <c r="E17" s="1" t="s">
        <v>62</v>
      </c>
      <c r="F17" s="1">
        <v>0.46865000000000001</v>
      </c>
      <c r="G17" s="1">
        <f t="shared" ref="G17:G21" si="1">D17*F17</f>
        <v>0.93730000000000002</v>
      </c>
    </row>
    <row r="18" spans="1:7" ht="23.25" customHeight="1" x14ac:dyDescent="0.25">
      <c r="A18" s="61"/>
      <c r="B18" s="61"/>
      <c r="C18" s="1" t="s">
        <v>65</v>
      </c>
      <c r="D18" s="1">
        <v>1</v>
      </c>
      <c r="E18" s="1" t="s">
        <v>66</v>
      </c>
      <c r="F18" s="1">
        <v>1</v>
      </c>
      <c r="G18" s="1">
        <f t="shared" si="1"/>
        <v>1</v>
      </c>
    </row>
    <row r="19" spans="1:7" ht="23.25" customHeight="1" x14ac:dyDescent="0.25">
      <c r="A19" s="61"/>
      <c r="B19" s="61"/>
      <c r="C19" s="1" t="s">
        <v>67</v>
      </c>
      <c r="D19" s="1">
        <v>4</v>
      </c>
      <c r="E19" s="1" t="s">
        <v>69</v>
      </c>
      <c r="F19" s="1">
        <v>7.5</v>
      </c>
      <c r="G19" s="1">
        <f t="shared" si="1"/>
        <v>30</v>
      </c>
    </row>
    <row r="20" spans="1:7" ht="23.25" customHeight="1" x14ac:dyDescent="0.25">
      <c r="A20" s="61"/>
      <c r="B20" s="61"/>
      <c r="C20" s="1" t="s">
        <v>97</v>
      </c>
      <c r="D20" s="1"/>
      <c r="E20" s="1"/>
      <c r="F20" s="1"/>
      <c r="G20" s="1">
        <f t="shared" si="1"/>
        <v>0</v>
      </c>
    </row>
    <row r="21" spans="1:7" ht="23.25" customHeight="1" x14ac:dyDescent="0.25">
      <c r="A21" s="61"/>
      <c r="B21" s="61"/>
      <c r="C21" s="1" t="s">
        <v>130</v>
      </c>
      <c r="D21" s="1">
        <v>1</v>
      </c>
      <c r="E21" s="1" t="s">
        <v>66</v>
      </c>
      <c r="F21" s="1">
        <v>350.61</v>
      </c>
      <c r="G21" s="1">
        <f t="shared" si="1"/>
        <v>350.61</v>
      </c>
    </row>
    <row r="22" spans="1:7" ht="23.25" customHeight="1" x14ac:dyDescent="0.25">
      <c r="A22" s="61"/>
      <c r="B22" s="61"/>
      <c r="C22" s="62" t="s">
        <v>11</v>
      </c>
      <c r="D22" s="62"/>
      <c r="E22" s="62"/>
      <c r="F22" s="62"/>
      <c r="G22" s="2">
        <f>SUM(G16:G21)</f>
        <v>383.62729999999999</v>
      </c>
    </row>
    <row r="23" spans="1:7" ht="23.25" customHeight="1" x14ac:dyDescent="0.25">
      <c r="A23" s="61" t="s">
        <v>21</v>
      </c>
      <c r="B23" s="61">
        <v>3</v>
      </c>
      <c r="C23" s="1" t="s">
        <v>63</v>
      </c>
      <c r="D23" s="1">
        <v>2</v>
      </c>
      <c r="E23" s="1" t="s">
        <v>62</v>
      </c>
      <c r="F23" s="1">
        <v>0.54</v>
      </c>
      <c r="G23" s="1">
        <f>D23*F23</f>
        <v>1.08</v>
      </c>
    </row>
    <row r="24" spans="1:7" ht="23.25" customHeight="1" x14ac:dyDescent="0.25">
      <c r="A24" s="61"/>
      <c r="B24" s="61"/>
      <c r="C24" s="1" t="s">
        <v>98</v>
      </c>
      <c r="D24" s="1">
        <v>2</v>
      </c>
      <c r="E24" s="1" t="s">
        <v>62</v>
      </c>
      <c r="F24" s="1">
        <v>0.46865000000000001</v>
      </c>
      <c r="G24" s="1">
        <f t="shared" ref="G24:G28" si="2">D24*F24</f>
        <v>0.93730000000000002</v>
      </c>
    </row>
    <row r="25" spans="1:7" ht="23.25" customHeight="1" x14ac:dyDescent="0.25">
      <c r="A25" s="61"/>
      <c r="B25" s="61"/>
      <c r="C25" s="1" t="s">
        <v>65</v>
      </c>
      <c r="D25" s="1">
        <v>1</v>
      </c>
      <c r="E25" s="1" t="s">
        <v>66</v>
      </c>
      <c r="F25" s="1">
        <v>1</v>
      </c>
      <c r="G25" s="1">
        <f t="shared" si="2"/>
        <v>1</v>
      </c>
    </row>
    <row r="26" spans="1:7" ht="23.25" customHeight="1" x14ac:dyDescent="0.25">
      <c r="A26" s="61"/>
      <c r="B26" s="61"/>
      <c r="C26" s="1" t="s">
        <v>67</v>
      </c>
      <c r="D26" s="1">
        <v>4</v>
      </c>
      <c r="E26" s="1" t="s">
        <v>69</v>
      </c>
      <c r="F26" s="1">
        <v>7.5</v>
      </c>
      <c r="G26" s="1">
        <f t="shared" si="2"/>
        <v>30</v>
      </c>
    </row>
    <row r="27" spans="1:7" ht="23.25" customHeight="1" x14ac:dyDescent="0.25">
      <c r="A27" s="61"/>
      <c r="B27" s="61"/>
      <c r="C27" s="1" t="s">
        <v>97</v>
      </c>
      <c r="D27" s="1"/>
      <c r="E27" s="1"/>
      <c r="F27" s="1"/>
      <c r="G27" s="1">
        <f t="shared" si="2"/>
        <v>0</v>
      </c>
    </row>
    <row r="28" spans="1:7" ht="23.25" customHeight="1" x14ac:dyDescent="0.25">
      <c r="A28" s="61"/>
      <c r="B28" s="61"/>
      <c r="C28" s="1" t="s">
        <v>130</v>
      </c>
      <c r="D28" s="1">
        <v>1</v>
      </c>
      <c r="E28" s="1" t="s">
        <v>66</v>
      </c>
      <c r="F28" s="1">
        <v>350.61</v>
      </c>
      <c r="G28" s="1">
        <f t="shared" si="2"/>
        <v>350.61</v>
      </c>
    </row>
    <row r="29" spans="1:7" ht="23.25" customHeight="1" x14ac:dyDescent="0.25">
      <c r="A29" s="61"/>
      <c r="B29" s="61"/>
      <c r="C29" s="62" t="s">
        <v>11</v>
      </c>
      <c r="D29" s="62"/>
      <c r="E29" s="62"/>
      <c r="F29" s="62"/>
      <c r="G29" s="2">
        <f>SUM(G23:G28)</f>
        <v>383.62729999999999</v>
      </c>
    </row>
    <row r="30" spans="1:7" ht="23.25" customHeight="1" x14ac:dyDescent="0.25">
      <c r="A30" s="61" t="s">
        <v>22</v>
      </c>
      <c r="B30" s="61">
        <v>4</v>
      </c>
      <c r="C30" s="1" t="s">
        <v>63</v>
      </c>
      <c r="D30" s="1">
        <v>2</v>
      </c>
      <c r="E30" s="1" t="s">
        <v>62</v>
      </c>
      <c r="F30" s="1">
        <v>0.54</v>
      </c>
      <c r="G30" s="1">
        <f>D30*F30</f>
        <v>1.08</v>
      </c>
    </row>
    <row r="31" spans="1:7" ht="23.25" customHeight="1" x14ac:dyDescent="0.25">
      <c r="A31" s="61"/>
      <c r="B31" s="61"/>
      <c r="C31" s="1" t="s">
        <v>98</v>
      </c>
      <c r="D31" s="1">
        <v>2</v>
      </c>
      <c r="E31" s="1" t="s">
        <v>62</v>
      </c>
      <c r="F31" s="1">
        <v>0.46865000000000001</v>
      </c>
      <c r="G31" s="1">
        <f>D31*F31</f>
        <v>0.93730000000000002</v>
      </c>
    </row>
    <row r="32" spans="1:7" ht="23.25" customHeight="1" x14ac:dyDescent="0.25">
      <c r="A32" s="61"/>
      <c r="B32" s="61"/>
      <c r="C32" s="1" t="s">
        <v>65</v>
      </c>
      <c r="D32" s="1">
        <v>1</v>
      </c>
      <c r="E32" s="1" t="s">
        <v>66</v>
      </c>
      <c r="F32" s="1">
        <v>1</v>
      </c>
      <c r="G32" s="1">
        <f t="shared" ref="G32:G35" si="3">D32*F32</f>
        <v>1</v>
      </c>
    </row>
    <row r="33" spans="1:7" ht="23.25" customHeight="1" x14ac:dyDescent="0.25">
      <c r="A33" s="61"/>
      <c r="B33" s="61"/>
      <c r="C33" s="1" t="s">
        <v>67</v>
      </c>
      <c r="D33" s="1">
        <v>4</v>
      </c>
      <c r="E33" s="1" t="s">
        <v>69</v>
      </c>
      <c r="F33" s="1">
        <v>7.5</v>
      </c>
      <c r="G33" s="1">
        <f t="shared" si="3"/>
        <v>30</v>
      </c>
    </row>
    <row r="34" spans="1:7" ht="23.25" customHeight="1" x14ac:dyDescent="0.25">
      <c r="A34" s="61"/>
      <c r="B34" s="61"/>
      <c r="C34" s="1" t="s">
        <v>97</v>
      </c>
      <c r="D34" s="1"/>
      <c r="E34" s="1"/>
      <c r="F34" s="1"/>
      <c r="G34" s="1">
        <f t="shared" si="3"/>
        <v>0</v>
      </c>
    </row>
    <row r="35" spans="1:7" ht="23.25" customHeight="1" x14ac:dyDescent="0.25">
      <c r="A35" s="61"/>
      <c r="B35" s="61"/>
      <c r="C35" s="1" t="s">
        <v>130</v>
      </c>
      <c r="D35" s="1">
        <v>1</v>
      </c>
      <c r="E35" s="1" t="s">
        <v>66</v>
      </c>
      <c r="F35" s="1">
        <v>350.61</v>
      </c>
      <c r="G35" s="1">
        <f t="shared" si="3"/>
        <v>350.61</v>
      </c>
    </row>
    <row r="36" spans="1:7" ht="23.25" customHeight="1" x14ac:dyDescent="0.25">
      <c r="A36" s="61"/>
      <c r="B36" s="61" t="s">
        <v>8</v>
      </c>
      <c r="C36" s="62" t="s">
        <v>11</v>
      </c>
      <c r="D36" s="62"/>
      <c r="E36" s="62"/>
      <c r="F36" s="62"/>
      <c r="G36" s="2">
        <f>SUM(G30:G35)</f>
        <v>383.62729999999999</v>
      </c>
    </row>
    <row r="37" spans="1:7" ht="23.25" customHeight="1" x14ac:dyDescent="0.25">
      <c r="A37" s="42"/>
      <c r="B37" s="42" t="s">
        <v>8</v>
      </c>
      <c r="C37" s="7" t="s">
        <v>17</v>
      </c>
      <c r="D37" s="60" t="s">
        <v>18</v>
      </c>
      <c r="E37" s="60"/>
      <c r="F37" s="60"/>
      <c r="G37" s="2"/>
    </row>
    <row r="38" spans="1:7" ht="22.5" customHeight="1" x14ac:dyDescent="0.25">
      <c r="A38" s="1"/>
      <c r="B38" s="1" t="s">
        <v>8</v>
      </c>
      <c r="C38" s="1" t="s">
        <v>9</v>
      </c>
      <c r="D38" s="60" t="s">
        <v>18</v>
      </c>
      <c r="E38" s="60"/>
      <c r="F38" s="60"/>
      <c r="G38" s="2"/>
    </row>
    <row r="39" spans="1:7" ht="63" customHeight="1" x14ac:dyDescent="0.25">
      <c r="A39" s="1"/>
      <c r="B39" s="1" t="s">
        <v>8</v>
      </c>
      <c r="C39" s="8" t="s">
        <v>99</v>
      </c>
      <c r="D39" s="60" t="s">
        <v>68</v>
      </c>
      <c r="E39" s="60"/>
      <c r="F39" s="60"/>
      <c r="G39" s="2">
        <v>100</v>
      </c>
    </row>
    <row r="40" spans="1:7" ht="22.5" customHeight="1" x14ac:dyDescent="0.25">
      <c r="A40" s="1"/>
      <c r="B40" s="64" t="s">
        <v>12</v>
      </c>
      <c r="C40" s="64"/>
      <c r="D40" s="64"/>
      <c r="E40" s="64"/>
      <c r="F40" s="64"/>
      <c r="G40" s="20">
        <f>G15+G22+G29+G36+G39</f>
        <v>1634.5092</v>
      </c>
    </row>
  </sheetData>
  <mergeCells count="27">
    <mergeCell ref="A30:A36"/>
    <mergeCell ref="B40:F40"/>
    <mergeCell ref="B30:B36"/>
    <mergeCell ref="C36:F36"/>
    <mergeCell ref="D38:F38"/>
    <mergeCell ref="D37:F37"/>
    <mergeCell ref="D39:F39"/>
    <mergeCell ref="B9:B15"/>
    <mergeCell ref="B23:B29"/>
    <mergeCell ref="C15:F15"/>
    <mergeCell ref="C29:F29"/>
    <mergeCell ref="D4:G4"/>
    <mergeCell ref="D5:G5"/>
    <mergeCell ref="B16:B22"/>
    <mergeCell ref="C22:F22"/>
    <mergeCell ref="A7:G7"/>
    <mergeCell ref="A9:A15"/>
    <mergeCell ref="A16:A22"/>
    <mergeCell ref="A23:A29"/>
    <mergeCell ref="A5:C5"/>
    <mergeCell ref="A4:C4"/>
    <mergeCell ref="A3:C3"/>
    <mergeCell ref="A2:C2"/>
    <mergeCell ref="A1:C1"/>
    <mergeCell ref="D1:G1"/>
    <mergeCell ref="D2:G2"/>
    <mergeCell ref="D3:G3"/>
  </mergeCells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Layout" topLeftCell="A11" zoomScaleNormal="80" workbookViewId="0">
      <selection activeCell="F19" sqref="F19"/>
    </sheetView>
  </sheetViews>
  <sheetFormatPr baseColWidth="10" defaultRowHeight="15" x14ac:dyDescent="0.25"/>
  <cols>
    <col min="1" max="1" width="26.7109375" customWidth="1"/>
    <col min="2" max="2" width="11.28515625" customWidth="1"/>
    <col min="3" max="3" width="14.140625" customWidth="1"/>
    <col min="4" max="4" width="14.42578125" customWidth="1"/>
    <col min="5" max="5" width="11.85546875" bestFit="1" customWidth="1"/>
  </cols>
  <sheetData>
    <row r="1" spans="1:7" ht="27.75" customHeight="1" x14ac:dyDescent="0.25">
      <c r="A1" s="26" t="s">
        <v>0</v>
      </c>
      <c r="B1" s="26"/>
      <c r="C1" s="80" t="s">
        <v>112</v>
      </c>
      <c r="D1" s="80"/>
      <c r="E1" s="80"/>
      <c r="F1" s="80"/>
    </row>
    <row r="2" spans="1:7" x14ac:dyDescent="0.25">
      <c r="A2" s="26" t="s">
        <v>1</v>
      </c>
      <c r="B2" s="26"/>
      <c r="C2" s="60" t="s">
        <v>19</v>
      </c>
      <c r="D2" s="60"/>
      <c r="E2" s="60"/>
      <c r="F2" s="60"/>
    </row>
    <row r="3" spans="1:7" x14ac:dyDescent="0.25">
      <c r="A3" s="26" t="s">
        <v>2</v>
      </c>
      <c r="B3" s="26"/>
      <c r="C3" s="60" t="s">
        <v>132</v>
      </c>
      <c r="D3" s="60"/>
      <c r="E3" s="60"/>
      <c r="F3" s="60"/>
    </row>
    <row r="4" spans="1:7" x14ac:dyDescent="0.25">
      <c r="A4" s="26" t="s">
        <v>13</v>
      </c>
      <c r="B4" s="26"/>
      <c r="C4" s="60" t="s">
        <v>70</v>
      </c>
      <c r="D4" s="60"/>
      <c r="E4" s="60"/>
      <c r="F4" s="60"/>
    </row>
    <row r="5" spans="1:7" x14ac:dyDescent="0.25">
      <c r="A5" s="26" t="s">
        <v>14</v>
      </c>
      <c r="B5" s="26"/>
      <c r="C5" s="60" t="s">
        <v>131</v>
      </c>
      <c r="D5" s="60"/>
      <c r="E5" s="60"/>
      <c r="F5" s="60"/>
    </row>
    <row r="6" spans="1:7" x14ac:dyDescent="0.25">
      <c r="A6" s="5"/>
      <c r="B6" s="5"/>
      <c r="C6" s="5"/>
      <c r="D6" s="5"/>
      <c r="E6" s="5"/>
      <c r="F6" s="17"/>
      <c r="G6" s="17"/>
    </row>
    <row r="7" spans="1:7" x14ac:dyDescent="0.25">
      <c r="A7" s="79" t="s">
        <v>125</v>
      </c>
      <c r="B7" s="79"/>
      <c r="C7" s="79"/>
      <c r="D7" s="79"/>
      <c r="E7" s="79"/>
      <c r="F7" s="79"/>
      <c r="G7" s="17"/>
    </row>
    <row r="8" spans="1:7" ht="43.5" customHeight="1" x14ac:dyDescent="0.25">
      <c r="A8" s="34" t="s">
        <v>79</v>
      </c>
      <c r="B8" s="49" t="s">
        <v>134</v>
      </c>
      <c r="C8" s="46" t="s">
        <v>135</v>
      </c>
      <c r="D8" s="46" t="s">
        <v>133</v>
      </c>
      <c r="E8" s="96" t="s">
        <v>95</v>
      </c>
      <c r="F8" s="97"/>
    </row>
    <row r="9" spans="1:7" ht="57.75" customHeight="1" x14ac:dyDescent="0.25">
      <c r="A9" s="48" t="s">
        <v>109</v>
      </c>
      <c r="B9" s="50">
        <v>10000</v>
      </c>
      <c r="C9" s="35">
        <f>10000*0.3/12</f>
        <v>250</v>
      </c>
      <c r="D9" s="35">
        <v>16</v>
      </c>
      <c r="E9" s="98">
        <f>250*15</f>
        <v>3750</v>
      </c>
      <c r="F9" s="99"/>
    </row>
    <row r="10" spans="1:7" ht="36.75" customHeight="1" x14ac:dyDescent="0.25">
      <c r="A10" s="45" t="s">
        <v>110</v>
      </c>
      <c r="B10" s="51">
        <v>13000</v>
      </c>
      <c r="C10" s="35">
        <f>13000*0.3/12</f>
        <v>325</v>
      </c>
      <c r="D10" s="35">
        <v>16</v>
      </c>
      <c r="E10" s="98">
        <f>325*15</f>
        <v>4875</v>
      </c>
      <c r="F10" s="99"/>
    </row>
    <row r="11" spans="1:7" ht="32.25" customHeight="1" x14ac:dyDescent="0.25">
      <c r="A11" s="1"/>
      <c r="B11" s="1"/>
      <c r="C11" s="1"/>
      <c r="D11" s="54" t="s">
        <v>138</v>
      </c>
      <c r="E11" s="100">
        <f>SUM(E9:F10)</f>
        <v>8625</v>
      </c>
      <c r="F11" s="101"/>
    </row>
    <row r="12" spans="1:7" ht="15.75" customHeight="1" x14ac:dyDescent="0.25">
      <c r="A12" s="57"/>
      <c r="B12" s="58"/>
      <c r="C12" s="58"/>
      <c r="D12" s="58"/>
      <c r="E12" s="58"/>
      <c r="F12" s="59"/>
    </row>
    <row r="13" spans="1:7" ht="32.25" customHeight="1" x14ac:dyDescent="0.25">
      <c r="A13" s="91" t="s">
        <v>139</v>
      </c>
      <c r="B13" s="92"/>
      <c r="C13" s="92"/>
      <c r="D13" s="92"/>
      <c r="E13" s="92"/>
      <c r="F13" s="93"/>
    </row>
    <row r="14" spans="1:7" x14ac:dyDescent="0.25">
      <c r="A14" s="81" t="s">
        <v>136</v>
      </c>
      <c r="B14" s="95"/>
      <c r="C14" s="95"/>
      <c r="D14" s="82"/>
      <c r="E14" s="94">
        <f>14375/41</f>
        <v>350.60975609756099</v>
      </c>
      <c r="F14" s="94"/>
    </row>
    <row r="15" spans="1:7" x14ac:dyDescent="0.25">
      <c r="A15" s="88"/>
      <c r="B15" s="89"/>
      <c r="C15" s="89"/>
      <c r="D15" s="89"/>
      <c r="E15" s="89"/>
      <c r="F15" s="90"/>
    </row>
    <row r="16" spans="1:7" x14ac:dyDescent="0.25">
      <c r="A16" s="91" t="s">
        <v>124</v>
      </c>
      <c r="B16" s="92"/>
      <c r="C16" s="92"/>
      <c r="D16" s="92"/>
      <c r="E16" s="92"/>
      <c r="F16" s="93"/>
    </row>
    <row r="17" spans="1:7" x14ac:dyDescent="0.25">
      <c r="A17" s="91"/>
      <c r="B17" s="92"/>
      <c r="C17" s="92"/>
      <c r="D17" s="69" t="s">
        <v>95</v>
      </c>
      <c r="E17" s="69"/>
      <c r="F17" s="36"/>
    </row>
    <row r="18" spans="1:7" x14ac:dyDescent="0.25">
      <c r="A18" s="57" t="s">
        <v>114</v>
      </c>
      <c r="B18" s="58"/>
      <c r="C18" s="59"/>
      <c r="D18" s="102">
        <v>15990</v>
      </c>
      <c r="E18" s="103"/>
      <c r="F18" s="32"/>
      <c r="G18" s="17"/>
    </row>
    <row r="19" spans="1:7" x14ac:dyDescent="0.25">
      <c r="A19" s="57" t="s">
        <v>126</v>
      </c>
      <c r="B19" s="58"/>
      <c r="C19" s="59"/>
      <c r="D19" s="102">
        <v>15398.11</v>
      </c>
      <c r="E19" s="103"/>
      <c r="F19" s="55"/>
      <c r="G19" s="17"/>
    </row>
    <row r="20" spans="1:7" x14ac:dyDescent="0.25">
      <c r="A20" s="57" t="s">
        <v>129</v>
      </c>
      <c r="B20" s="58"/>
      <c r="C20" s="59"/>
      <c r="D20" s="102">
        <v>944.44</v>
      </c>
      <c r="E20" s="103"/>
      <c r="F20" s="33"/>
      <c r="G20" s="17"/>
    </row>
    <row r="21" spans="1:7" x14ac:dyDescent="0.25">
      <c r="A21" s="71" t="s">
        <v>12</v>
      </c>
      <c r="B21" s="71"/>
      <c r="C21" s="71"/>
      <c r="D21" s="106">
        <f>SUM(D18:E20)</f>
        <v>32332.55</v>
      </c>
      <c r="E21" s="60"/>
      <c r="F21" s="33"/>
      <c r="G21" s="17"/>
    </row>
    <row r="22" spans="1:7" x14ac:dyDescent="0.25">
      <c r="A22" s="84"/>
      <c r="B22" s="84"/>
      <c r="C22" s="84"/>
      <c r="D22" s="84"/>
      <c r="E22" s="84"/>
      <c r="F22" s="37"/>
      <c r="G22" s="17"/>
    </row>
    <row r="23" spans="1:7" x14ac:dyDescent="0.25">
      <c r="A23" s="84"/>
      <c r="B23" s="84"/>
      <c r="C23" s="84"/>
      <c r="D23" s="104"/>
      <c r="E23" s="104"/>
      <c r="F23" s="37"/>
      <c r="G23" s="19"/>
    </row>
    <row r="24" spans="1:7" x14ac:dyDescent="0.25">
      <c r="A24" s="84"/>
      <c r="B24" s="84"/>
      <c r="C24" s="84"/>
      <c r="D24" s="84"/>
      <c r="E24" s="84"/>
      <c r="F24" s="47"/>
      <c r="G24" s="19"/>
    </row>
    <row r="25" spans="1:7" x14ac:dyDescent="0.25">
      <c r="A25" s="63"/>
      <c r="B25" s="63"/>
      <c r="C25" s="63"/>
      <c r="D25" s="105"/>
      <c r="E25" s="63"/>
      <c r="F25" s="38"/>
      <c r="G25" s="19"/>
    </row>
    <row r="26" spans="1:7" x14ac:dyDescent="0.25">
      <c r="A26" s="84"/>
      <c r="B26" s="84"/>
      <c r="C26" s="84"/>
      <c r="D26" s="84"/>
      <c r="E26" s="84"/>
      <c r="F26" s="84"/>
      <c r="G26" s="19"/>
    </row>
    <row r="27" spans="1:7" x14ac:dyDescent="0.25">
      <c r="A27" s="5"/>
      <c r="B27" s="5"/>
      <c r="C27" s="5"/>
      <c r="D27" s="5"/>
      <c r="E27" s="37"/>
      <c r="F27" s="37"/>
      <c r="G27" s="19"/>
    </row>
    <row r="28" spans="1:7" x14ac:dyDescent="0.25">
      <c r="A28" s="5"/>
      <c r="B28" s="5"/>
      <c r="C28" s="5"/>
      <c r="D28" s="5"/>
      <c r="E28" s="37"/>
      <c r="F28" s="37"/>
      <c r="G28" s="19"/>
    </row>
    <row r="29" spans="1:7" x14ac:dyDescent="0.25">
      <c r="A29" s="5"/>
      <c r="B29" s="5"/>
      <c r="C29" s="5"/>
      <c r="D29" s="5"/>
      <c r="E29" s="37"/>
      <c r="F29" s="37"/>
      <c r="G29" s="19"/>
    </row>
    <row r="30" spans="1:7" ht="15.75" x14ac:dyDescent="0.25">
      <c r="A30" s="5"/>
      <c r="B30" s="5"/>
      <c r="C30" s="5"/>
      <c r="D30" s="31"/>
      <c r="E30" s="37"/>
      <c r="F30" s="37"/>
      <c r="G30" s="21"/>
    </row>
    <row r="31" spans="1:7" ht="15.75" x14ac:dyDescent="0.25">
      <c r="A31" s="5"/>
      <c r="B31" s="5"/>
      <c r="C31" s="5"/>
      <c r="D31" s="31"/>
      <c r="E31" s="37"/>
      <c r="F31" s="37"/>
    </row>
    <row r="32" spans="1:7" ht="15.75" x14ac:dyDescent="0.25">
      <c r="A32" s="5"/>
      <c r="B32" s="5"/>
      <c r="C32" s="5"/>
      <c r="D32" s="31"/>
      <c r="E32" s="37"/>
      <c r="F32" s="37"/>
      <c r="G32" s="21"/>
    </row>
    <row r="33" spans="1:11" x14ac:dyDescent="0.25">
      <c r="A33" s="5"/>
      <c r="B33" s="5"/>
      <c r="C33" s="5"/>
      <c r="D33" s="5"/>
      <c r="E33" s="37"/>
      <c r="F33" s="37"/>
      <c r="J33" s="25"/>
      <c r="K33" s="12"/>
    </row>
    <row r="34" spans="1:11" x14ac:dyDescent="0.25">
      <c r="A34" s="15"/>
      <c r="B34" s="44"/>
      <c r="C34" s="37"/>
      <c r="D34" s="37"/>
      <c r="E34" s="38"/>
      <c r="F34" s="38"/>
      <c r="J34" s="25"/>
      <c r="K34" s="12"/>
    </row>
    <row r="35" spans="1:11" x14ac:dyDescent="0.25">
      <c r="A35" s="5"/>
      <c r="B35" s="5"/>
      <c r="C35" s="39"/>
      <c r="D35" s="39"/>
      <c r="E35" s="40"/>
      <c r="F35" s="40"/>
    </row>
    <row r="41" spans="1:11" x14ac:dyDescent="0.25">
      <c r="A41" s="15"/>
      <c r="B41" s="44"/>
      <c r="C41" s="16"/>
    </row>
    <row r="42" spans="1:11" x14ac:dyDescent="0.25">
      <c r="A42" s="15"/>
      <c r="B42" s="44"/>
      <c r="C42" s="16"/>
      <c r="D42" s="5"/>
      <c r="E42" s="16"/>
    </row>
    <row r="43" spans="1:11" x14ac:dyDescent="0.25">
      <c r="A43" s="9"/>
      <c r="B43" s="9"/>
      <c r="C43" s="10"/>
      <c r="E43" s="10"/>
    </row>
    <row r="46" spans="1:11" x14ac:dyDescent="0.25">
      <c r="A46" s="18"/>
      <c r="B46" s="18"/>
      <c r="C46" s="18"/>
      <c r="D46" s="18"/>
      <c r="E46" s="18"/>
    </row>
    <row r="47" spans="1:11" ht="14.25" customHeight="1" x14ac:dyDescent="0.25">
      <c r="A47" s="18"/>
      <c r="B47" s="18"/>
      <c r="C47" s="18"/>
      <c r="D47" s="18"/>
      <c r="E47" s="18"/>
    </row>
    <row r="48" spans="1:11" x14ac:dyDescent="0.25">
      <c r="A48" s="18"/>
      <c r="B48" s="18"/>
      <c r="C48" s="18"/>
      <c r="D48" s="18"/>
      <c r="E48" s="18"/>
    </row>
    <row r="49" spans="1:5" x14ac:dyDescent="0.25">
      <c r="A49" s="18"/>
      <c r="B49" s="18"/>
      <c r="C49" s="18"/>
      <c r="D49" s="18"/>
      <c r="E49" s="18"/>
    </row>
    <row r="50" spans="1:5" x14ac:dyDescent="0.25">
      <c r="A50" s="9"/>
      <c r="B50" s="9"/>
    </row>
  </sheetData>
  <mergeCells count="35">
    <mergeCell ref="D19:E19"/>
    <mergeCell ref="D23:E23"/>
    <mergeCell ref="D22:E22"/>
    <mergeCell ref="D25:E25"/>
    <mergeCell ref="A26:F26"/>
    <mergeCell ref="A21:C21"/>
    <mergeCell ref="D21:E21"/>
    <mergeCell ref="A20:C20"/>
    <mergeCell ref="D20:E20"/>
    <mergeCell ref="A23:C23"/>
    <mergeCell ref="A22:C22"/>
    <mergeCell ref="A25:C25"/>
    <mergeCell ref="A24:C24"/>
    <mergeCell ref="D24:E24"/>
    <mergeCell ref="A7:F7"/>
    <mergeCell ref="A15:F15"/>
    <mergeCell ref="A16:F16"/>
    <mergeCell ref="A18:C18"/>
    <mergeCell ref="A19:C19"/>
    <mergeCell ref="E14:F14"/>
    <mergeCell ref="A12:F12"/>
    <mergeCell ref="A13:F13"/>
    <mergeCell ref="A14:D14"/>
    <mergeCell ref="E8:F8"/>
    <mergeCell ref="E9:F9"/>
    <mergeCell ref="E10:F10"/>
    <mergeCell ref="E11:F11"/>
    <mergeCell ref="A17:C17"/>
    <mergeCell ref="D17:E17"/>
    <mergeCell ref="D18:E18"/>
    <mergeCell ref="C1:F1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9" zoomScaleNormal="100" workbookViewId="0">
      <selection activeCell="C43" sqref="C43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5.140625" customWidth="1"/>
    <col min="4" max="4" width="8.85546875" bestFit="1" customWidth="1"/>
    <col min="5" max="5" width="20.140625" customWidth="1"/>
    <col min="6" max="6" width="11.140625" bestFit="1" customWidth="1"/>
    <col min="7" max="7" width="37.42578125" customWidth="1"/>
  </cols>
  <sheetData>
    <row r="1" spans="1:7" ht="18.75" customHeight="1" x14ac:dyDescent="0.25">
      <c r="A1" s="56" t="s">
        <v>0</v>
      </c>
      <c r="B1" s="56"/>
      <c r="C1" s="56"/>
      <c r="D1" s="57" t="s">
        <v>75</v>
      </c>
      <c r="E1" s="58"/>
      <c r="F1" s="58"/>
      <c r="G1" s="59"/>
    </row>
    <row r="2" spans="1:7" ht="18.75" customHeight="1" x14ac:dyDescent="0.25">
      <c r="A2" s="56" t="s">
        <v>1</v>
      </c>
      <c r="B2" s="56"/>
      <c r="C2" s="56"/>
      <c r="D2" s="60" t="s">
        <v>19</v>
      </c>
      <c r="E2" s="60"/>
      <c r="F2" s="60"/>
      <c r="G2" s="60"/>
    </row>
    <row r="3" spans="1:7" ht="18.75" customHeight="1" x14ac:dyDescent="0.25">
      <c r="A3" s="56" t="s">
        <v>2</v>
      </c>
      <c r="B3" s="56"/>
      <c r="C3" s="56"/>
      <c r="D3" s="60" t="s">
        <v>132</v>
      </c>
      <c r="E3" s="60"/>
      <c r="F3" s="60"/>
      <c r="G3" s="60"/>
    </row>
    <row r="4" spans="1:7" ht="18.75" customHeight="1" x14ac:dyDescent="0.25">
      <c r="A4" s="56" t="s">
        <v>13</v>
      </c>
      <c r="B4" s="56"/>
      <c r="C4" s="56"/>
      <c r="D4" s="60" t="s">
        <v>70</v>
      </c>
      <c r="E4" s="60"/>
      <c r="F4" s="60"/>
      <c r="G4" s="60"/>
    </row>
    <row r="5" spans="1:7" ht="18.75" customHeight="1" x14ac:dyDescent="0.25">
      <c r="A5" s="56" t="s">
        <v>14</v>
      </c>
      <c r="B5" s="56"/>
      <c r="C5" s="56"/>
      <c r="D5" s="60" t="s">
        <v>131</v>
      </c>
      <c r="E5" s="60"/>
      <c r="F5" s="60"/>
      <c r="G5" s="60"/>
    </row>
    <row r="6" spans="1:7" ht="18.75" customHeight="1" x14ac:dyDescent="0.25">
      <c r="B6" s="5"/>
      <c r="C6" s="5"/>
      <c r="D6" s="6"/>
      <c r="E6" s="6"/>
      <c r="F6" s="6"/>
      <c r="G6" s="6"/>
    </row>
    <row r="7" spans="1:7" x14ac:dyDescent="0.25">
      <c r="A7" s="65" t="s">
        <v>24</v>
      </c>
      <c r="B7" s="65"/>
      <c r="C7" s="65"/>
      <c r="D7" s="65"/>
      <c r="E7" s="65"/>
      <c r="F7" s="65"/>
      <c r="G7" s="65"/>
    </row>
    <row r="8" spans="1:7" ht="24.75" customHeight="1" x14ac:dyDescent="0.25">
      <c r="A8" s="3" t="s">
        <v>15</v>
      </c>
      <c r="B8" s="3" t="s">
        <v>10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7" ht="23.25" customHeight="1" x14ac:dyDescent="0.25">
      <c r="A9" s="61" t="s">
        <v>28</v>
      </c>
      <c r="B9" s="61">
        <v>1</v>
      </c>
      <c r="C9" s="1" t="s">
        <v>63</v>
      </c>
      <c r="D9" s="1">
        <v>4</v>
      </c>
      <c r="E9" s="1" t="s">
        <v>62</v>
      </c>
      <c r="F9" s="1">
        <v>0.54</v>
      </c>
      <c r="G9" s="1">
        <f>D9*F9</f>
        <v>2.16</v>
      </c>
    </row>
    <row r="10" spans="1:7" ht="23.25" customHeight="1" x14ac:dyDescent="0.25">
      <c r="A10" s="61"/>
      <c r="B10" s="61"/>
      <c r="C10" s="1" t="s">
        <v>98</v>
      </c>
      <c r="D10" s="1">
        <v>4</v>
      </c>
      <c r="E10" s="1" t="s">
        <v>62</v>
      </c>
      <c r="F10" s="1">
        <v>0.46865000000000001</v>
      </c>
      <c r="G10" s="1">
        <f>D10*F10</f>
        <v>1.8746</v>
      </c>
    </row>
    <row r="11" spans="1:7" ht="23.25" customHeight="1" x14ac:dyDescent="0.25">
      <c r="A11" s="61"/>
      <c r="B11" s="61"/>
      <c r="C11" s="1" t="s">
        <v>100</v>
      </c>
      <c r="D11" s="1"/>
      <c r="E11" s="1"/>
      <c r="F11" s="1"/>
      <c r="G11" s="1">
        <f t="shared" ref="G11:G12" si="0">D11*F11</f>
        <v>0</v>
      </c>
    </row>
    <row r="12" spans="1:7" ht="23.25" customHeight="1" x14ac:dyDescent="0.25">
      <c r="A12" s="61"/>
      <c r="B12" s="61"/>
      <c r="C12" s="1" t="s">
        <v>130</v>
      </c>
      <c r="D12" s="1">
        <v>1</v>
      </c>
      <c r="E12" s="1" t="s">
        <v>66</v>
      </c>
      <c r="F12" s="1">
        <v>350.61</v>
      </c>
      <c r="G12" s="1">
        <f t="shared" si="0"/>
        <v>350.61</v>
      </c>
    </row>
    <row r="13" spans="1:7" ht="23.25" customHeight="1" x14ac:dyDescent="0.25">
      <c r="A13" s="61"/>
      <c r="B13" s="61"/>
      <c r="C13" s="62" t="s">
        <v>11</v>
      </c>
      <c r="D13" s="62"/>
      <c r="E13" s="62"/>
      <c r="F13" s="62"/>
      <c r="G13" s="2">
        <f>SUM(G9:G12)</f>
        <v>354.64460000000003</v>
      </c>
    </row>
    <row r="14" spans="1:7" ht="23.25" customHeight="1" x14ac:dyDescent="0.25">
      <c r="A14" s="61" t="s">
        <v>29</v>
      </c>
      <c r="B14" s="61">
        <v>2</v>
      </c>
      <c r="C14" s="1" t="s">
        <v>63</v>
      </c>
      <c r="D14" s="1">
        <v>2</v>
      </c>
      <c r="E14" s="1" t="s">
        <v>62</v>
      </c>
      <c r="F14" s="1">
        <v>0.54</v>
      </c>
      <c r="G14" s="1">
        <f>D14*F14</f>
        <v>1.08</v>
      </c>
    </row>
    <row r="15" spans="1:7" ht="23.25" customHeight="1" x14ac:dyDescent="0.25">
      <c r="A15" s="61"/>
      <c r="B15" s="61"/>
      <c r="C15" s="1" t="s">
        <v>98</v>
      </c>
      <c r="D15" s="1">
        <v>2</v>
      </c>
      <c r="E15" s="1" t="s">
        <v>62</v>
      </c>
      <c r="F15" s="1">
        <v>0.46865000000000001</v>
      </c>
      <c r="G15" s="1">
        <f t="shared" ref="G15:G19" si="1">D15*F15</f>
        <v>0.93730000000000002</v>
      </c>
    </row>
    <row r="16" spans="1:7" ht="23.25" customHeight="1" x14ac:dyDescent="0.25">
      <c r="A16" s="61"/>
      <c r="B16" s="61"/>
      <c r="C16" s="1" t="s">
        <v>71</v>
      </c>
      <c r="D16" s="1">
        <v>1</v>
      </c>
      <c r="E16" s="1" t="s">
        <v>66</v>
      </c>
      <c r="F16" s="1">
        <v>1</v>
      </c>
      <c r="G16" s="1">
        <f t="shared" si="1"/>
        <v>1</v>
      </c>
    </row>
    <row r="17" spans="1:7" ht="23.25" customHeight="1" x14ac:dyDescent="0.25">
      <c r="A17" s="61"/>
      <c r="B17" s="61"/>
      <c r="C17" s="1" t="s">
        <v>67</v>
      </c>
      <c r="D17" s="1">
        <v>4</v>
      </c>
      <c r="E17" s="1" t="s">
        <v>69</v>
      </c>
      <c r="F17" s="1">
        <v>7.5</v>
      </c>
      <c r="G17" s="1">
        <f t="shared" si="1"/>
        <v>30</v>
      </c>
    </row>
    <row r="18" spans="1:7" ht="23.25" customHeight="1" x14ac:dyDescent="0.25">
      <c r="A18" s="61"/>
      <c r="B18" s="61"/>
      <c r="C18" s="1" t="s">
        <v>101</v>
      </c>
      <c r="D18" s="1"/>
      <c r="E18" s="1"/>
      <c r="F18" s="1"/>
      <c r="G18" s="1">
        <f t="shared" si="1"/>
        <v>0</v>
      </c>
    </row>
    <row r="19" spans="1:7" ht="23.25" customHeight="1" x14ac:dyDescent="0.25">
      <c r="A19" s="61"/>
      <c r="B19" s="61"/>
      <c r="C19" s="1" t="s">
        <v>130</v>
      </c>
      <c r="D19" s="1">
        <v>1</v>
      </c>
      <c r="E19" s="1" t="s">
        <v>66</v>
      </c>
      <c r="F19" s="1">
        <v>350.61</v>
      </c>
      <c r="G19" s="1">
        <f t="shared" si="1"/>
        <v>350.61</v>
      </c>
    </row>
    <row r="20" spans="1:7" ht="23.25" customHeight="1" x14ac:dyDescent="0.25">
      <c r="A20" s="61"/>
      <c r="B20" s="61"/>
      <c r="C20" s="1" t="s">
        <v>100</v>
      </c>
      <c r="D20" s="1"/>
      <c r="E20" s="1"/>
      <c r="F20" s="1"/>
      <c r="G20" s="1"/>
    </row>
    <row r="21" spans="1:7" ht="23.25" customHeight="1" x14ac:dyDescent="0.25">
      <c r="A21" s="61"/>
      <c r="B21" s="61"/>
      <c r="C21" s="62" t="s">
        <v>11</v>
      </c>
      <c r="D21" s="62"/>
      <c r="E21" s="62"/>
      <c r="F21" s="62"/>
      <c r="G21" s="2">
        <f>SUM(G14:G19)</f>
        <v>383.62729999999999</v>
      </c>
    </row>
    <row r="22" spans="1:7" ht="23.25" customHeight="1" x14ac:dyDescent="0.25">
      <c r="A22" s="61" t="s">
        <v>30</v>
      </c>
      <c r="B22" s="61">
        <v>3</v>
      </c>
      <c r="C22" s="1" t="s">
        <v>63</v>
      </c>
      <c r="D22" s="1">
        <v>2</v>
      </c>
      <c r="E22" s="1" t="s">
        <v>62</v>
      </c>
      <c r="F22" s="1">
        <v>0.54</v>
      </c>
      <c r="G22" s="1">
        <f>D22*F22</f>
        <v>1.08</v>
      </c>
    </row>
    <row r="23" spans="1:7" ht="23.25" customHeight="1" x14ac:dyDescent="0.25">
      <c r="A23" s="61"/>
      <c r="B23" s="61"/>
      <c r="C23" s="1" t="s">
        <v>98</v>
      </c>
      <c r="D23" s="1">
        <v>3</v>
      </c>
      <c r="E23" s="1" t="s">
        <v>62</v>
      </c>
      <c r="F23" s="1">
        <v>0.46865000000000001</v>
      </c>
      <c r="G23" s="1">
        <f t="shared" ref="G23:G28" si="2">D23*F23</f>
        <v>1.40595</v>
      </c>
    </row>
    <row r="24" spans="1:7" ht="23.25" customHeight="1" x14ac:dyDescent="0.25">
      <c r="A24" s="61"/>
      <c r="B24" s="61"/>
      <c r="C24" s="1" t="s">
        <v>71</v>
      </c>
      <c r="D24" s="1">
        <v>1</v>
      </c>
      <c r="E24" s="1" t="s">
        <v>66</v>
      </c>
      <c r="F24" s="1">
        <v>1</v>
      </c>
      <c r="G24" s="1">
        <f t="shared" si="2"/>
        <v>1</v>
      </c>
    </row>
    <row r="25" spans="1:7" ht="23.25" customHeight="1" x14ac:dyDescent="0.25">
      <c r="A25" s="61"/>
      <c r="B25" s="61"/>
      <c r="C25" s="1" t="s">
        <v>102</v>
      </c>
      <c r="D25" s="1"/>
      <c r="E25" s="1"/>
      <c r="F25" s="1"/>
      <c r="G25" s="1">
        <f t="shared" si="2"/>
        <v>0</v>
      </c>
    </row>
    <row r="26" spans="1:7" ht="23.25" customHeight="1" x14ac:dyDescent="0.25">
      <c r="A26" s="61"/>
      <c r="B26" s="61"/>
      <c r="C26" s="1" t="s">
        <v>67</v>
      </c>
      <c r="D26" s="1">
        <v>4</v>
      </c>
      <c r="E26" s="1" t="s">
        <v>69</v>
      </c>
      <c r="F26" s="1">
        <v>7.5</v>
      </c>
      <c r="G26" s="1">
        <f t="shared" si="2"/>
        <v>30</v>
      </c>
    </row>
    <row r="27" spans="1:7" ht="23.25" customHeight="1" x14ac:dyDescent="0.25">
      <c r="A27" s="61"/>
      <c r="B27" s="61"/>
      <c r="C27" s="1" t="s">
        <v>103</v>
      </c>
      <c r="D27" s="1"/>
      <c r="E27" s="1"/>
      <c r="F27" s="1"/>
      <c r="G27" s="1">
        <f t="shared" si="2"/>
        <v>0</v>
      </c>
    </row>
    <row r="28" spans="1:7" ht="23.25" customHeight="1" x14ac:dyDescent="0.25">
      <c r="A28" s="61"/>
      <c r="B28" s="61"/>
      <c r="C28" s="1" t="s">
        <v>130</v>
      </c>
      <c r="D28" s="1">
        <v>1</v>
      </c>
      <c r="E28" s="1" t="s">
        <v>66</v>
      </c>
      <c r="F28" s="1">
        <v>350.61</v>
      </c>
      <c r="G28" s="1">
        <f t="shared" si="2"/>
        <v>350.61</v>
      </c>
    </row>
    <row r="29" spans="1:7" ht="23.25" customHeight="1" x14ac:dyDescent="0.25">
      <c r="A29" s="61"/>
      <c r="B29" s="61"/>
      <c r="C29" s="62" t="s">
        <v>11</v>
      </c>
      <c r="D29" s="62"/>
      <c r="E29" s="62"/>
      <c r="F29" s="62"/>
      <c r="G29" s="2">
        <f>SUM(G22:G28)</f>
        <v>384.09595000000002</v>
      </c>
    </row>
    <row r="30" spans="1:7" ht="23.25" customHeight="1" x14ac:dyDescent="0.25">
      <c r="A30" s="61" t="s">
        <v>31</v>
      </c>
      <c r="B30" s="61">
        <v>4</v>
      </c>
      <c r="C30" s="1" t="s">
        <v>63</v>
      </c>
      <c r="D30" s="1">
        <v>0</v>
      </c>
      <c r="E30" s="1" t="s">
        <v>62</v>
      </c>
      <c r="F30" s="1">
        <v>0.54</v>
      </c>
      <c r="G30" s="1">
        <f>D30*F30</f>
        <v>0</v>
      </c>
    </row>
    <row r="31" spans="1:7" ht="23.25" customHeight="1" x14ac:dyDescent="0.25">
      <c r="A31" s="61"/>
      <c r="B31" s="61"/>
      <c r="C31" s="1" t="s">
        <v>64</v>
      </c>
      <c r="D31" s="1">
        <v>3</v>
      </c>
      <c r="E31" s="1" t="s">
        <v>62</v>
      </c>
      <c r="F31" s="1">
        <v>0.46865000000000001</v>
      </c>
      <c r="G31" s="1">
        <f t="shared" ref="G31:G35" si="3">D31*F31</f>
        <v>1.40595</v>
      </c>
    </row>
    <row r="32" spans="1:7" ht="23.25" customHeight="1" x14ac:dyDescent="0.25">
      <c r="A32" s="61"/>
      <c r="B32" s="61"/>
      <c r="C32" s="1" t="s">
        <v>71</v>
      </c>
      <c r="D32" s="1">
        <v>1</v>
      </c>
      <c r="E32" s="1" t="s">
        <v>66</v>
      </c>
      <c r="F32" s="1">
        <v>1</v>
      </c>
      <c r="G32" s="1">
        <f t="shared" si="3"/>
        <v>1</v>
      </c>
    </row>
    <row r="33" spans="1:7" ht="23.25" customHeight="1" x14ac:dyDescent="0.25">
      <c r="A33" s="61"/>
      <c r="B33" s="61"/>
      <c r="C33" s="1" t="s">
        <v>102</v>
      </c>
      <c r="D33" s="1"/>
      <c r="E33" s="1"/>
      <c r="F33" s="1"/>
      <c r="G33" s="1">
        <f t="shared" si="3"/>
        <v>0</v>
      </c>
    </row>
    <row r="34" spans="1:7" ht="23.25" customHeight="1" x14ac:dyDescent="0.25">
      <c r="A34" s="61"/>
      <c r="B34" s="61"/>
      <c r="C34" s="1" t="s">
        <v>97</v>
      </c>
      <c r="D34" s="1"/>
      <c r="E34" s="1"/>
      <c r="F34" s="1"/>
      <c r="G34" s="1">
        <f t="shared" si="3"/>
        <v>0</v>
      </c>
    </row>
    <row r="35" spans="1:7" ht="23.25" customHeight="1" x14ac:dyDescent="0.25">
      <c r="A35" s="61"/>
      <c r="B35" s="61"/>
      <c r="C35" s="1" t="s">
        <v>130</v>
      </c>
      <c r="D35" s="1">
        <v>1</v>
      </c>
      <c r="E35" s="1" t="s">
        <v>66</v>
      </c>
      <c r="F35" s="1">
        <v>350.61</v>
      </c>
      <c r="G35" s="1">
        <f t="shared" si="3"/>
        <v>350.61</v>
      </c>
    </row>
    <row r="36" spans="1:7" ht="23.25" customHeight="1" x14ac:dyDescent="0.25">
      <c r="A36" s="61"/>
      <c r="B36" s="61" t="s">
        <v>8</v>
      </c>
      <c r="C36" s="62" t="s">
        <v>11</v>
      </c>
      <c r="D36" s="62"/>
      <c r="E36" s="62"/>
      <c r="F36" s="62"/>
      <c r="G36" s="2">
        <f>SUM(G30:G35)</f>
        <v>353.01595000000003</v>
      </c>
    </row>
    <row r="37" spans="1:7" ht="23.25" customHeight="1" x14ac:dyDescent="0.25">
      <c r="A37" s="42"/>
      <c r="B37" s="42" t="s">
        <v>8</v>
      </c>
      <c r="C37" s="7" t="s">
        <v>17</v>
      </c>
      <c r="D37" s="60" t="s">
        <v>18</v>
      </c>
      <c r="E37" s="60"/>
      <c r="F37" s="60"/>
      <c r="G37" s="2"/>
    </row>
    <row r="38" spans="1:7" ht="22.5" customHeight="1" x14ac:dyDescent="0.25">
      <c r="A38" s="1"/>
      <c r="B38" s="1" t="s">
        <v>8</v>
      </c>
      <c r="C38" s="1" t="s">
        <v>9</v>
      </c>
      <c r="D38" s="60" t="s">
        <v>18</v>
      </c>
      <c r="E38" s="60"/>
      <c r="F38" s="60"/>
      <c r="G38" s="2"/>
    </row>
    <row r="39" spans="1:7" ht="48" customHeight="1" x14ac:dyDescent="0.25">
      <c r="A39" s="1"/>
      <c r="B39" s="1" t="s">
        <v>8</v>
      </c>
      <c r="C39" s="8" t="s">
        <v>99</v>
      </c>
      <c r="D39" s="60" t="s">
        <v>72</v>
      </c>
      <c r="E39" s="60"/>
      <c r="F39" s="60"/>
      <c r="G39" s="2">
        <v>100</v>
      </c>
    </row>
    <row r="40" spans="1:7" ht="22.5" customHeight="1" x14ac:dyDescent="0.25">
      <c r="A40" s="1"/>
      <c r="B40" s="64" t="s">
        <v>12</v>
      </c>
      <c r="C40" s="64"/>
      <c r="D40" s="64"/>
      <c r="E40" s="64"/>
      <c r="F40" s="64"/>
      <c r="G40" s="20">
        <f>G13+G21+G29+G36+G39</f>
        <v>1575.3838000000001</v>
      </c>
    </row>
  </sheetData>
  <mergeCells count="27">
    <mergeCell ref="D37:F37"/>
    <mergeCell ref="D38:F38"/>
    <mergeCell ref="B40:F40"/>
    <mergeCell ref="A22:A29"/>
    <mergeCell ref="B22:B29"/>
    <mergeCell ref="C29:F29"/>
    <mergeCell ref="A30:A36"/>
    <mergeCell ref="B30:B36"/>
    <mergeCell ref="C36:F36"/>
    <mergeCell ref="D39:F39"/>
    <mergeCell ref="A9:A13"/>
    <mergeCell ref="B9:B13"/>
    <mergeCell ref="C13:F13"/>
    <mergeCell ref="A14:A21"/>
    <mergeCell ref="B14:B21"/>
    <mergeCell ref="C21:F21"/>
    <mergeCell ref="A7:G7"/>
    <mergeCell ref="D1:G1"/>
    <mergeCell ref="D2:G2"/>
    <mergeCell ref="D3:G3"/>
    <mergeCell ref="D4:G4"/>
    <mergeCell ref="D5:G5"/>
    <mergeCell ref="A5:C5"/>
    <mergeCell ref="A4:C4"/>
    <mergeCell ref="A3:C3"/>
    <mergeCell ref="A2:C2"/>
    <mergeCell ref="A1:C1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25" zoomScaleNormal="100" workbookViewId="0">
      <selection activeCell="C40" sqref="C40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2.5703125" customWidth="1"/>
    <col min="4" max="4" width="8.85546875" bestFit="1" customWidth="1"/>
    <col min="5" max="5" width="20.140625" customWidth="1"/>
    <col min="6" max="6" width="11.140625" bestFit="1" customWidth="1"/>
    <col min="7" max="7" width="37.5703125" customWidth="1"/>
  </cols>
  <sheetData>
    <row r="1" spans="1:7" ht="18.75" customHeight="1" x14ac:dyDescent="0.25">
      <c r="A1" s="56" t="s">
        <v>0</v>
      </c>
      <c r="B1" s="56"/>
      <c r="C1" s="56"/>
      <c r="D1" s="57" t="s">
        <v>75</v>
      </c>
      <c r="E1" s="58"/>
      <c r="F1" s="58"/>
      <c r="G1" s="59"/>
    </row>
    <row r="2" spans="1:7" ht="18.75" customHeight="1" x14ac:dyDescent="0.25">
      <c r="A2" s="56" t="s">
        <v>1</v>
      </c>
      <c r="B2" s="56"/>
      <c r="C2" s="56"/>
      <c r="D2" s="60" t="s">
        <v>19</v>
      </c>
      <c r="E2" s="60"/>
      <c r="F2" s="60"/>
      <c r="G2" s="60"/>
    </row>
    <row r="3" spans="1:7" ht="18.75" customHeight="1" x14ac:dyDescent="0.25">
      <c r="A3" s="56" t="s">
        <v>2</v>
      </c>
      <c r="B3" s="56"/>
      <c r="C3" s="56"/>
      <c r="D3" s="60" t="s">
        <v>132</v>
      </c>
      <c r="E3" s="60"/>
      <c r="F3" s="60"/>
      <c r="G3" s="60"/>
    </row>
    <row r="4" spans="1:7" ht="18.75" customHeight="1" x14ac:dyDescent="0.25">
      <c r="A4" s="56" t="s">
        <v>13</v>
      </c>
      <c r="B4" s="56"/>
      <c r="C4" s="56"/>
      <c r="D4" s="60" t="s">
        <v>70</v>
      </c>
      <c r="E4" s="60"/>
      <c r="F4" s="60"/>
      <c r="G4" s="60"/>
    </row>
    <row r="5" spans="1:7" ht="18.75" customHeight="1" x14ac:dyDescent="0.25">
      <c r="A5" s="56" t="s">
        <v>14</v>
      </c>
      <c r="B5" s="56"/>
      <c r="C5" s="56"/>
      <c r="D5" s="60" t="s">
        <v>131</v>
      </c>
      <c r="E5" s="60"/>
      <c r="F5" s="60"/>
      <c r="G5" s="60"/>
    </row>
    <row r="6" spans="1:7" ht="18.75" customHeight="1" x14ac:dyDescent="0.25">
      <c r="B6" s="5"/>
      <c r="C6" s="5"/>
      <c r="D6" s="6"/>
      <c r="E6" s="6"/>
      <c r="F6" s="6"/>
      <c r="G6" s="6"/>
    </row>
    <row r="7" spans="1:7" x14ac:dyDescent="0.25">
      <c r="A7" s="65" t="s">
        <v>26</v>
      </c>
      <c r="B7" s="65"/>
      <c r="C7" s="65"/>
      <c r="D7" s="65"/>
      <c r="E7" s="65"/>
      <c r="F7" s="65"/>
      <c r="G7" s="65"/>
    </row>
    <row r="8" spans="1:7" ht="24.75" customHeight="1" x14ac:dyDescent="0.25">
      <c r="A8" s="3" t="s">
        <v>15</v>
      </c>
      <c r="B8" s="3" t="s">
        <v>10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7" ht="23.25" customHeight="1" x14ac:dyDescent="0.25">
      <c r="A9" s="61" t="s">
        <v>32</v>
      </c>
      <c r="B9" s="61">
        <v>1</v>
      </c>
      <c r="C9" s="1" t="s">
        <v>63</v>
      </c>
      <c r="D9" s="1">
        <v>4</v>
      </c>
      <c r="E9" s="1" t="s">
        <v>62</v>
      </c>
      <c r="F9" s="1">
        <v>0.54</v>
      </c>
      <c r="G9" s="1">
        <f>D9*F9</f>
        <v>2.16</v>
      </c>
    </row>
    <row r="10" spans="1:7" ht="23.25" customHeight="1" x14ac:dyDescent="0.25">
      <c r="A10" s="61"/>
      <c r="B10" s="61"/>
      <c r="C10" s="1" t="s">
        <v>98</v>
      </c>
      <c r="D10" s="1">
        <v>4</v>
      </c>
      <c r="E10" s="1" t="s">
        <v>62</v>
      </c>
      <c r="F10" s="1">
        <v>0.46865000000000001</v>
      </c>
      <c r="G10" s="1">
        <f t="shared" ref="G10:G14" si="0">D10*F10</f>
        <v>1.8746</v>
      </c>
    </row>
    <row r="11" spans="1:7" ht="23.25" customHeight="1" x14ac:dyDescent="0.25">
      <c r="A11" s="61"/>
      <c r="B11" s="61"/>
      <c r="C11" s="1" t="s">
        <v>67</v>
      </c>
      <c r="D11" s="1">
        <v>4</v>
      </c>
      <c r="E11" s="1" t="s">
        <v>69</v>
      </c>
      <c r="F11" s="1">
        <v>7.5</v>
      </c>
      <c r="G11" s="1">
        <f t="shared" si="0"/>
        <v>30</v>
      </c>
    </row>
    <row r="12" spans="1:7" ht="23.25" customHeight="1" x14ac:dyDescent="0.25">
      <c r="A12" s="61"/>
      <c r="B12" s="61"/>
      <c r="C12" s="35" t="s">
        <v>104</v>
      </c>
      <c r="D12" s="1"/>
      <c r="E12" s="1"/>
      <c r="F12" s="1"/>
      <c r="G12" s="1">
        <f t="shared" si="0"/>
        <v>0</v>
      </c>
    </row>
    <row r="13" spans="1:7" ht="23.25" customHeight="1" x14ac:dyDescent="0.25">
      <c r="A13" s="61"/>
      <c r="B13" s="61"/>
      <c r="C13" s="35" t="s">
        <v>97</v>
      </c>
      <c r="D13" s="1"/>
      <c r="E13" s="1"/>
      <c r="F13" s="1"/>
      <c r="G13" s="1">
        <f t="shared" si="0"/>
        <v>0</v>
      </c>
    </row>
    <row r="14" spans="1:7" ht="23.25" customHeight="1" x14ac:dyDescent="0.25">
      <c r="A14" s="61"/>
      <c r="B14" s="61"/>
      <c r="C14" s="35" t="s">
        <v>130</v>
      </c>
      <c r="D14" s="1">
        <v>1</v>
      </c>
      <c r="E14" s="1" t="s">
        <v>66</v>
      </c>
      <c r="F14" s="1">
        <v>350.61</v>
      </c>
      <c r="G14" s="1">
        <f t="shared" si="0"/>
        <v>350.61</v>
      </c>
    </row>
    <row r="15" spans="1:7" ht="23.25" customHeight="1" x14ac:dyDescent="0.25">
      <c r="A15" s="61"/>
      <c r="B15" s="61"/>
      <c r="C15" s="62" t="s">
        <v>11</v>
      </c>
      <c r="D15" s="62"/>
      <c r="E15" s="62"/>
      <c r="F15" s="62"/>
      <c r="G15" s="2">
        <f>SUM(G9:G14)</f>
        <v>384.64460000000003</v>
      </c>
    </row>
    <row r="16" spans="1:7" ht="23.25" customHeight="1" x14ac:dyDescent="0.25">
      <c r="A16" s="61" t="s">
        <v>33</v>
      </c>
      <c r="B16" s="61">
        <v>2</v>
      </c>
      <c r="C16" s="1" t="s">
        <v>63</v>
      </c>
      <c r="D16" s="1">
        <v>4</v>
      </c>
      <c r="E16" s="1" t="s">
        <v>62</v>
      </c>
      <c r="F16" s="1">
        <v>0.54</v>
      </c>
      <c r="G16" s="1">
        <f>D16*F16</f>
        <v>2.16</v>
      </c>
    </row>
    <row r="17" spans="1:7" ht="23.25" customHeight="1" x14ac:dyDescent="0.25">
      <c r="A17" s="61"/>
      <c r="B17" s="61"/>
      <c r="C17" s="1" t="s">
        <v>98</v>
      </c>
      <c r="D17" s="1">
        <v>4</v>
      </c>
      <c r="E17" s="1" t="s">
        <v>62</v>
      </c>
      <c r="F17" s="1">
        <v>0.46865000000000001</v>
      </c>
      <c r="G17" s="1">
        <f t="shared" ref="G17:G20" si="1">D17*F17</f>
        <v>1.8746</v>
      </c>
    </row>
    <row r="18" spans="1:7" ht="23.25" customHeight="1" x14ac:dyDescent="0.25">
      <c r="A18" s="61"/>
      <c r="B18" s="61"/>
      <c r="C18" s="35" t="s">
        <v>67</v>
      </c>
      <c r="D18" s="1">
        <v>4</v>
      </c>
      <c r="E18" s="1" t="s">
        <v>69</v>
      </c>
      <c r="F18" s="1">
        <v>7.5</v>
      </c>
      <c r="G18" s="1">
        <f t="shared" si="1"/>
        <v>30</v>
      </c>
    </row>
    <row r="19" spans="1:7" ht="23.25" customHeight="1" x14ac:dyDescent="0.25">
      <c r="A19" s="61"/>
      <c r="B19" s="61"/>
      <c r="C19" s="1" t="s">
        <v>97</v>
      </c>
      <c r="D19" s="1"/>
      <c r="E19" s="1"/>
      <c r="F19" s="1"/>
      <c r="G19" s="1">
        <f t="shared" si="1"/>
        <v>0</v>
      </c>
    </row>
    <row r="20" spans="1:7" ht="23.25" customHeight="1" x14ac:dyDescent="0.25">
      <c r="A20" s="61"/>
      <c r="B20" s="61"/>
      <c r="C20" s="1" t="s">
        <v>130</v>
      </c>
      <c r="D20" s="1">
        <v>1</v>
      </c>
      <c r="E20" s="1" t="s">
        <v>66</v>
      </c>
      <c r="F20" s="1">
        <v>350.61</v>
      </c>
      <c r="G20" s="1">
        <f t="shared" si="1"/>
        <v>350.61</v>
      </c>
    </row>
    <row r="21" spans="1:7" ht="23.25" customHeight="1" x14ac:dyDescent="0.25">
      <c r="A21" s="61"/>
      <c r="B21" s="61"/>
      <c r="C21" s="62" t="s">
        <v>11</v>
      </c>
      <c r="D21" s="62"/>
      <c r="E21" s="62"/>
      <c r="F21" s="62"/>
      <c r="G21" s="2">
        <f>SUM(G16:G20)</f>
        <v>384.64460000000003</v>
      </c>
    </row>
    <row r="22" spans="1:7" ht="23.25" customHeight="1" x14ac:dyDescent="0.25">
      <c r="A22" s="61" t="s">
        <v>34</v>
      </c>
      <c r="B22" s="61">
        <v>3</v>
      </c>
      <c r="C22" s="1" t="s">
        <v>63</v>
      </c>
      <c r="D22" s="1">
        <v>4</v>
      </c>
      <c r="E22" s="1" t="s">
        <v>62</v>
      </c>
      <c r="F22" s="1">
        <v>0.54</v>
      </c>
      <c r="G22" s="1">
        <f>D22*F22</f>
        <v>2.16</v>
      </c>
    </row>
    <row r="23" spans="1:7" ht="23.25" customHeight="1" x14ac:dyDescent="0.25">
      <c r="A23" s="61"/>
      <c r="B23" s="61"/>
      <c r="C23" s="1" t="s">
        <v>98</v>
      </c>
      <c r="D23" s="1">
        <v>4</v>
      </c>
      <c r="E23" s="1" t="s">
        <v>62</v>
      </c>
      <c r="F23" s="1">
        <v>0.46865000000000001</v>
      </c>
      <c r="G23" s="1">
        <f t="shared" ref="G23:G26" si="2">D23*F23</f>
        <v>1.8746</v>
      </c>
    </row>
    <row r="24" spans="1:7" ht="23.25" customHeight="1" x14ac:dyDescent="0.25">
      <c r="A24" s="61"/>
      <c r="B24" s="61"/>
      <c r="C24" s="1" t="s">
        <v>105</v>
      </c>
      <c r="D24" s="1"/>
      <c r="E24" s="1"/>
      <c r="F24" s="1"/>
      <c r="G24" s="1">
        <f t="shared" si="2"/>
        <v>0</v>
      </c>
    </row>
    <row r="25" spans="1:7" ht="23.25" customHeight="1" x14ac:dyDescent="0.25">
      <c r="A25" s="61"/>
      <c r="B25" s="61"/>
      <c r="C25" s="1" t="s">
        <v>97</v>
      </c>
      <c r="D25" s="1"/>
      <c r="E25" s="1"/>
      <c r="F25" s="1"/>
      <c r="G25" s="1">
        <f t="shared" si="2"/>
        <v>0</v>
      </c>
    </row>
    <row r="26" spans="1:7" ht="23.25" customHeight="1" x14ac:dyDescent="0.25">
      <c r="A26" s="61"/>
      <c r="B26" s="61"/>
      <c r="C26" s="1" t="s">
        <v>130</v>
      </c>
      <c r="D26" s="1">
        <v>1</v>
      </c>
      <c r="E26" s="1" t="s">
        <v>66</v>
      </c>
      <c r="F26" s="1">
        <v>350.61</v>
      </c>
      <c r="G26" s="1">
        <f t="shared" si="2"/>
        <v>350.61</v>
      </c>
    </row>
    <row r="27" spans="1:7" ht="23.25" customHeight="1" x14ac:dyDescent="0.25">
      <c r="A27" s="61"/>
      <c r="B27" s="61"/>
      <c r="C27" s="62" t="s">
        <v>11</v>
      </c>
      <c r="D27" s="62"/>
      <c r="E27" s="62"/>
      <c r="F27" s="62"/>
      <c r="G27" s="2">
        <f>SUM(G22:G26)</f>
        <v>354.64460000000003</v>
      </c>
    </row>
    <row r="28" spans="1:7" ht="23.25" customHeight="1" x14ac:dyDescent="0.25">
      <c r="A28" s="61" t="s">
        <v>35</v>
      </c>
      <c r="B28" s="61">
        <v>4</v>
      </c>
      <c r="C28" s="1" t="s">
        <v>63</v>
      </c>
      <c r="D28" s="1">
        <v>4</v>
      </c>
      <c r="E28" s="1" t="s">
        <v>62</v>
      </c>
      <c r="F28" s="1">
        <v>0.54</v>
      </c>
      <c r="G28" s="1">
        <f>D28*F28</f>
        <v>2.16</v>
      </c>
    </row>
    <row r="29" spans="1:7" ht="23.25" customHeight="1" x14ac:dyDescent="0.25">
      <c r="A29" s="61"/>
      <c r="B29" s="61"/>
      <c r="C29" s="1" t="s">
        <v>98</v>
      </c>
      <c r="D29" s="1">
        <v>4</v>
      </c>
      <c r="E29" s="1" t="s">
        <v>62</v>
      </c>
      <c r="F29" s="1">
        <v>0.46865000000000001</v>
      </c>
      <c r="G29" s="1">
        <f t="shared" ref="G29:G32" si="3">D29*F29</f>
        <v>1.8746</v>
      </c>
    </row>
    <row r="30" spans="1:7" ht="23.25" customHeight="1" x14ac:dyDescent="0.25">
      <c r="A30" s="61"/>
      <c r="B30" s="61"/>
      <c r="C30" s="1" t="s">
        <v>105</v>
      </c>
      <c r="D30" s="1"/>
      <c r="E30" s="1"/>
      <c r="F30" s="1"/>
      <c r="G30" s="1">
        <f t="shared" si="3"/>
        <v>0</v>
      </c>
    </row>
    <row r="31" spans="1:7" ht="23.25" customHeight="1" x14ac:dyDescent="0.25">
      <c r="A31" s="61"/>
      <c r="B31" s="61"/>
      <c r="C31" s="1" t="s">
        <v>97</v>
      </c>
      <c r="D31" s="1"/>
      <c r="E31" s="1"/>
      <c r="F31" s="1"/>
      <c r="G31" s="1">
        <f t="shared" si="3"/>
        <v>0</v>
      </c>
    </row>
    <row r="32" spans="1:7" ht="23.25" customHeight="1" x14ac:dyDescent="0.25">
      <c r="A32" s="61"/>
      <c r="B32" s="61"/>
      <c r="C32" s="1" t="s">
        <v>130</v>
      </c>
      <c r="D32" s="1">
        <v>1</v>
      </c>
      <c r="E32" s="1" t="s">
        <v>66</v>
      </c>
      <c r="F32" s="1">
        <v>350.61</v>
      </c>
      <c r="G32" s="1">
        <f t="shared" si="3"/>
        <v>350.61</v>
      </c>
    </row>
    <row r="33" spans="1:7" ht="23.25" customHeight="1" x14ac:dyDescent="0.25">
      <c r="A33" s="61"/>
      <c r="B33" s="61" t="s">
        <v>8</v>
      </c>
      <c r="C33" s="62" t="s">
        <v>11</v>
      </c>
      <c r="D33" s="62"/>
      <c r="E33" s="62"/>
      <c r="F33" s="62"/>
      <c r="G33" s="2">
        <f>SUM(G28:G32)</f>
        <v>354.64460000000003</v>
      </c>
    </row>
    <row r="34" spans="1:7" ht="23.25" customHeight="1" x14ac:dyDescent="0.25">
      <c r="A34" s="61" t="s">
        <v>36</v>
      </c>
      <c r="B34" s="61">
        <v>5</v>
      </c>
      <c r="C34" s="1" t="s">
        <v>63</v>
      </c>
      <c r="D34" s="1">
        <v>4</v>
      </c>
      <c r="E34" s="1" t="s">
        <v>62</v>
      </c>
      <c r="F34" s="1">
        <v>0.54</v>
      </c>
      <c r="G34" s="1">
        <f>D34*F34</f>
        <v>2.16</v>
      </c>
    </row>
    <row r="35" spans="1:7" ht="22.5" customHeight="1" x14ac:dyDescent="0.25">
      <c r="A35" s="61"/>
      <c r="B35" s="61"/>
      <c r="C35" s="1" t="s">
        <v>98</v>
      </c>
      <c r="D35" s="1">
        <v>4</v>
      </c>
      <c r="E35" s="1" t="s">
        <v>62</v>
      </c>
      <c r="F35" s="1">
        <v>0.46865000000000001</v>
      </c>
      <c r="G35" s="1">
        <f t="shared" ref="G35:G38" si="4">D35*F35</f>
        <v>1.8746</v>
      </c>
    </row>
    <row r="36" spans="1:7" ht="22.5" customHeight="1" x14ac:dyDescent="0.25">
      <c r="A36" s="61"/>
      <c r="B36" s="61"/>
      <c r="C36" s="1" t="s">
        <v>105</v>
      </c>
      <c r="D36" s="1"/>
      <c r="E36" s="1"/>
      <c r="F36" s="1"/>
      <c r="G36" s="1">
        <f t="shared" si="4"/>
        <v>0</v>
      </c>
    </row>
    <row r="37" spans="1:7" x14ac:dyDescent="0.25">
      <c r="A37" s="61"/>
      <c r="B37" s="61"/>
      <c r="C37" s="1" t="s">
        <v>97</v>
      </c>
      <c r="D37" s="1"/>
      <c r="E37" s="1"/>
      <c r="F37" s="1"/>
      <c r="G37" s="1">
        <f t="shared" si="4"/>
        <v>0</v>
      </c>
    </row>
    <row r="38" spans="1:7" x14ac:dyDescent="0.25">
      <c r="A38" s="61"/>
      <c r="B38" s="61"/>
      <c r="C38" s="1" t="s">
        <v>130</v>
      </c>
      <c r="D38" s="1">
        <v>1</v>
      </c>
      <c r="E38" s="1" t="s">
        <v>66</v>
      </c>
      <c r="F38" s="1">
        <v>350.61</v>
      </c>
      <c r="G38" s="1">
        <f t="shared" si="4"/>
        <v>350.61</v>
      </c>
    </row>
    <row r="39" spans="1:7" x14ac:dyDescent="0.25">
      <c r="A39" s="61"/>
      <c r="B39" s="61" t="s">
        <v>8</v>
      </c>
      <c r="C39" s="62" t="s">
        <v>11</v>
      </c>
      <c r="D39" s="62"/>
      <c r="E39" s="62"/>
      <c r="F39" s="62"/>
      <c r="G39" s="2">
        <f>SUM(G34:G38)</f>
        <v>354.64460000000003</v>
      </c>
    </row>
    <row r="40" spans="1:7" x14ac:dyDescent="0.25">
      <c r="A40" s="4"/>
      <c r="B40" s="42" t="s">
        <v>8</v>
      </c>
      <c r="C40" s="7" t="s">
        <v>17</v>
      </c>
      <c r="D40" s="60" t="s">
        <v>18</v>
      </c>
      <c r="E40" s="60"/>
      <c r="F40" s="60"/>
      <c r="G40" s="2"/>
    </row>
    <row r="41" spans="1:7" x14ac:dyDescent="0.25">
      <c r="A41" s="1"/>
      <c r="B41" s="1" t="s">
        <v>8</v>
      </c>
      <c r="C41" s="1" t="s">
        <v>9</v>
      </c>
      <c r="D41" s="60" t="s">
        <v>18</v>
      </c>
      <c r="E41" s="60"/>
      <c r="F41" s="60"/>
      <c r="G41" s="2"/>
    </row>
    <row r="42" spans="1:7" ht="45" x14ac:dyDescent="0.25">
      <c r="A42" s="5"/>
      <c r="B42" s="1" t="s">
        <v>8</v>
      </c>
      <c r="C42" s="8" t="s">
        <v>99</v>
      </c>
      <c r="D42" s="41"/>
      <c r="E42" s="41" t="s">
        <v>73</v>
      </c>
      <c r="F42" s="41"/>
      <c r="G42" s="2">
        <v>100</v>
      </c>
    </row>
    <row r="43" spans="1:7" x14ac:dyDescent="0.25">
      <c r="B43" s="64" t="s">
        <v>12</v>
      </c>
      <c r="C43" s="64"/>
      <c r="D43" s="64"/>
      <c r="E43" s="64"/>
      <c r="F43" s="64"/>
      <c r="G43" s="20">
        <f>G15+G21+G27+G33+G39+G42</f>
        <v>1933.2230000000002</v>
      </c>
    </row>
  </sheetData>
  <mergeCells count="29">
    <mergeCell ref="A7:G7"/>
    <mergeCell ref="D1:G1"/>
    <mergeCell ref="D2:G2"/>
    <mergeCell ref="D3:G3"/>
    <mergeCell ref="D4:G4"/>
    <mergeCell ref="D5:G5"/>
    <mergeCell ref="A5:C5"/>
    <mergeCell ref="A4:C4"/>
    <mergeCell ref="A3:C3"/>
    <mergeCell ref="A2:C2"/>
    <mergeCell ref="A1:C1"/>
    <mergeCell ref="A9:A15"/>
    <mergeCell ref="B9:B15"/>
    <mergeCell ref="C15:F15"/>
    <mergeCell ref="A16:A21"/>
    <mergeCell ref="B16:B21"/>
    <mergeCell ref="C21:F21"/>
    <mergeCell ref="A22:A27"/>
    <mergeCell ref="B22:B27"/>
    <mergeCell ref="C27:F27"/>
    <mergeCell ref="A28:A33"/>
    <mergeCell ref="B28:B33"/>
    <mergeCell ref="C33:F33"/>
    <mergeCell ref="D40:F40"/>
    <mergeCell ref="D41:F41"/>
    <mergeCell ref="B43:F43"/>
    <mergeCell ref="A34:A39"/>
    <mergeCell ref="B34:B39"/>
    <mergeCell ref="C39:F39"/>
  </mergeCells>
  <pageMargins left="0.70866141732283472" right="0.70866141732283472" top="0.74803149606299213" bottom="0.74803149606299213" header="0.31496062992125984" footer="0.31496062992125984"/>
  <pageSetup scale="7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29" zoomScaleNormal="100" zoomScalePageLayoutView="80" workbookViewId="0">
      <selection activeCell="C40" sqref="C40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3" customWidth="1"/>
    <col min="4" max="4" width="8.85546875" bestFit="1" customWidth="1"/>
    <col min="5" max="5" width="20.140625" customWidth="1"/>
    <col min="6" max="6" width="11.140625" bestFit="1" customWidth="1"/>
    <col min="7" max="7" width="38.28515625" customWidth="1"/>
  </cols>
  <sheetData>
    <row r="1" spans="1:7" ht="18.75" customHeight="1" x14ac:dyDescent="0.25">
      <c r="A1" s="66" t="s">
        <v>0</v>
      </c>
      <c r="B1" s="67"/>
      <c r="C1" s="68"/>
      <c r="D1" s="57" t="s">
        <v>75</v>
      </c>
      <c r="E1" s="58"/>
      <c r="F1" s="58"/>
      <c r="G1" s="59"/>
    </row>
    <row r="2" spans="1:7" ht="18.75" customHeight="1" x14ac:dyDescent="0.25">
      <c r="A2" s="66" t="s">
        <v>1</v>
      </c>
      <c r="B2" s="67"/>
      <c r="C2" s="68"/>
      <c r="D2" s="60" t="s">
        <v>19</v>
      </c>
      <c r="E2" s="60"/>
      <c r="F2" s="60"/>
      <c r="G2" s="60"/>
    </row>
    <row r="3" spans="1:7" ht="18.75" customHeight="1" x14ac:dyDescent="0.25">
      <c r="A3" s="66" t="s">
        <v>2</v>
      </c>
      <c r="B3" s="67"/>
      <c r="C3" s="68"/>
      <c r="D3" s="60" t="s">
        <v>132</v>
      </c>
      <c r="E3" s="60"/>
      <c r="F3" s="60"/>
      <c r="G3" s="60"/>
    </row>
    <row r="4" spans="1:7" ht="18.75" customHeight="1" x14ac:dyDescent="0.25">
      <c r="A4" s="66" t="s">
        <v>13</v>
      </c>
      <c r="B4" s="67"/>
      <c r="C4" s="68"/>
      <c r="D4" s="60" t="s">
        <v>70</v>
      </c>
      <c r="E4" s="60"/>
      <c r="F4" s="60"/>
      <c r="G4" s="60"/>
    </row>
    <row r="5" spans="1:7" ht="18.75" customHeight="1" x14ac:dyDescent="0.25">
      <c r="A5" s="66" t="s">
        <v>14</v>
      </c>
      <c r="B5" s="67"/>
      <c r="C5" s="68"/>
      <c r="D5" s="60" t="s">
        <v>131</v>
      </c>
      <c r="E5" s="60"/>
      <c r="F5" s="60"/>
      <c r="G5" s="60"/>
    </row>
    <row r="6" spans="1:7" ht="18.75" customHeight="1" x14ac:dyDescent="0.25">
      <c r="B6" s="5"/>
      <c r="C6" s="5"/>
      <c r="D6" s="6"/>
      <c r="E6" s="6"/>
      <c r="F6" s="6"/>
      <c r="G6" s="6"/>
    </row>
    <row r="7" spans="1:7" x14ac:dyDescent="0.25">
      <c r="A7" s="65" t="s">
        <v>25</v>
      </c>
      <c r="B7" s="65"/>
      <c r="C7" s="65"/>
      <c r="D7" s="65"/>
      <c r="E7" s="65"/>
      <c r="F7" s="65"/>
      <c r="G7" s="65"/>
    </row>
    <row r="8" spans="1:7" ht="24.75" customHeight="1" x14ac:dyDescent="0.25">
      <c r="A8" s="3" t="s">
        <v>15</v>
      </c>
      <c r="B8" s="3" t="s">
        <v>10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7" ht="23.25" customHeight="1" x14ac:dyDescent="0.25">
      <c r="A9" s="61" t="s">
        <v>37</v>
      </c>
      <c r="B9" s="61">
        <v>1</v>
      </c>
      <c r="C9" s="1" t="s">
        <v>63</v>
      </c>
      <c r="D9" s="1">
        <v>4</v>
      </c>
      <c r="E9" s="1" t="s">
        <v>62</v>
      </c>
      <c r="F9" s="1">
        <v>0.54</v>
      </c>
      <c r="G9" s="1">
        <f>D9*F9</f>
        <v>2.16</v>
      </c>
    </row>
    <row r="10" spans="1:7" ht="23.25" customHeight="1" x14ac:dyDescent="0.25">
      <c r="A10" s="61"/>
      <c r="B10" s="61"/>
      <c r="C10" s="1" t="s">
        <v>98</v>
      </c>
      <c r="D10" s="1">
        <v>4</v>
      </c>
      <c r="E10" s="1" t="s">
        <v>62</v>
      </c>
      <c r="F10" s="1">
        <v>0.46865000000000001</v>
      </c>
      <c r="G10" s="1">
        <f t="shared" ref="G10:G13" si="0">D10*F10</f>
        <v>1.8746</v>
      </c>
    </row>
    <row r="11" spans="1:7" ht="23.25" customHeight="1" x14ac:dyDescent="0.25">
      <c r="A11" s="61"/>
      <c r="B11" s="61"/>
      <c r="C11" s="1" t="s">
        <v>67</v>
      </c>
      <c r="D11" s="1">
        <v>4</v>
      </c>
      <c r="E11" s="1" t="s">
        <v>69</v>
      </c>
      <c r="F11" s="1">
        <v>7.5</v>
      </c>
      <c r="G11" s="1">
        <f t="shared" si="0"/>
        <v>30</v>
      </c>
    </row>
    <row r="12" spans="1:7" ht="23.25" customHeight="1" x14ac:dyDescent="0.25">
      <c r="A12" s="61"/>
      <c r="B12" s="61"/>
      <c r="C12" s="1" t="s">
        <v>97</v>
      </c>
      <c r="D12" s="1"/>
      <c r="E12" s="1"/>
      <c r="F12" s="1"/>
      <c r="G12" s="1">
        <f t="shared" si="0"/>
        <v>0</v>
      </c>
    </row>
    <row r="13" spans="1:7" ht="23.25" customHeight="1" x14ac:dyDescent="0.25">
      <c r="A13" s="61"/>
      <c r="B13" s="61"/>
      <c r="C13" s="1" t="s">
        <v>130</v>
      </c>
      <c r="D13" s="1">
        <v>1</v>
      </c>
      <c r="E13" s="1" t="s">
        <v>66</v>
      </c>
      <c r="F13" s="1">
        <v>350.61</v>
      </c>
      <c r="G13" s="1">
        <f t="shared" si="0"/>
        <v>350.61</v>
      </c>
    </row>
    <row r="14" spans="1:7" ht="23.25" customHeight="1" x14ac:dyDescent="0.25">
      <c r="A14" s="61"/>
      <c r="B14" s="61"/>
      <c r="C14" s="62" t="s">
        <v>11</v>
      </c>
      <c r="D14" s="62"/>
      <c r="E14" s="62"/>
      <c r="F14" s="62"/>
      <c r="G14" s="2">
        <f>SUM(G9:G13)</f>
        <v>384.64460000000003</v>
      </c>
    </row>
    <row r="15" spans="1:7" ht="23.25" customHeight="1" x14ac:dyDescent="0.25">
      <c r="A15" s="61" t="s">
        <v>38</v>
      </c>
      <c r="B15" s="61">
        <v>2</v>
      </c>
      <c r="C15" s="1" t="s">
        <v>63</v>
      </c>
      <c r="D15" s="1">
        <v>4</v>
      </c>
      <c r="E15" s="1" t="s">
        <v>62</v>
      </c>
      <c r="F15" s="1">
        <v>0.54</v>
      </c>
      <c r="G15" s="1">
        <f>D15*F15</f>
        <v>2.16</v>
      </c>
    </row>
    <row r="16" spans="1:7" ht="23.25" customHeight="1" x14ac:dyDescent="0.25">
      <c r="A16" s="61"/>
      <c r="B16" s="61"/>
      <c r="C16" s="1" t="s">
        <v>98</v>
      </c>
      <c r="D16" s="1">
        <v>4</v>
      </c>
      <c r="E16" s="1" t="s">
        <v>62</v>
      </c>
      <c r="F16" s="1">
        <v>0.46865000000000001</v>
      </c>
      <c r="G16" s="1">
        <f t="shared" ref="G16:G19" si="1">D16*F16</f>
        <v>1.8746</v>
      </c>
    </row>
    <row r="17" spans="1:7" ht="23.25" customHeight="1" x14ac:dyDescent="0.25">
      <c r="A17" s="61"/>
      <c r="B17" s="61"/>
      <c r="C17" s="1" t="s">
        <v>67</v>
      </c>
      <c r="D17" s="1">
        <v>4</v>
      </c>
      <c r="E17" s="1" t="s">
        <v>69</v>
      </c>
      <c r="F17" s="1">
        <v>7.5</v>
      </c>
      <c r="G17" s="1">
        <f t="shared" si="1"/>
        <v>30</v>
      </c>
    </row>
    <row r="18" spans="1:7" ht="23.25" customHeight="1" x14ac:dyDescent="0.25">
      <c r="A18" s="61"/>
      <c r="B18" s="61"/>
      <c r="C18" s="1" t="s">
        <v>97</v>
      </c>
      <c r="D18" s="1"/>
      <c r="E18" s="1"/>
      <c r="F18" s="1"/>
      <c r="G18" s="1">
        <f t="shared" si="1"/>
        <v>0</v>
      </c>
    </row>
    <row r="19" spans="1:7" ht="23.25" customHeight="1" x14ac:dyDescent="0.25">
      <c r="A19" s="61"/>
      <c r="B19" s="61"/>
      <c r="C19" s="1" t="s">
        <v>130</v>
      </c>
      <c r="D19" s="1">
        <v>1</v>
      </c>
      <c r="E19" s="1" t="s">
        <v>66</v>
      </c>
      <c r="F19" s="1">
        <v>350.61</v>
      </c>
      <c r="G19" s="1">
        <f t="shared" si="1"/>
        <v>350.61</v>
      </c>
    </row>
    <row r="20" spans="1:7" ht="23.25" customHeight="1" x14ac:dyDescent="0.25">
      <c r="A20" s="61"/>
      <c r="B20" s="61"/>
      <c r="C20" s="62" t="s">
        <v>11</v>
      </c>
      <c r="D20" s="62"/>
      <c r="E20" s="62"/>
      <c r="F20" s="62"/>
      <c r="G20" s="2">
        <f>SUM(G15:G19)</f>
        <v>384.64460000000003</v>
      </c>
    </row>
    <row r="21" spans="1:7" ht="23.25" customHeight="1" x14ac:dyDescent="0.25">
      <c r="A21" s="61" t="s">
        <v>39</v>
      </c>
      <c r="B21" s="61">
        <v>3</v>
      </c>
      <c r="C21" s="1" t="s">
        <v>63</v>
      </c>
      <c r="D21" s="1">
        <v>8</v>
      </c>
      <c r="E21" s="1" t="s">
        <v>62</v>
      </c>
      <c r="F21" s="1">
        <v>0.54</v>
      </c>
      <c r="G21" s="1">
        <f>D21*F21</f>
        <v>4.32</v>
      </c>
    </row>
    <row r="22" spans="1:7" ht="23.25" customHeight="1" x14ac:dyDescent="0.25">
      <c r="A22" s="61"/>
      <c r="B22" s="61"/>
      <c r="C22" s="1" t="s">
        <v>98</v>
      </c>
      <c r="D22" s="1">
        <v>8</v>
      </c>
      <c r="E22" s="1" t="s">
        <v>62</v>
      </c>
      <c r="F22" s="1">
        <v>0.46865000000000001</v>
      </c>
      <c r="G22" s="1">
        <f t="shared" ref="G22:G26" si="2">D22*F22</f>
        <v>3.7492000000000001</v>
      </c>
    </row>
    <row r="23" spans="1:7" ht="23.25" customHeight="1" x14ac:dyDescent="0.25">
      <c r="A23" s="61"/>
      <c r="B23" s="61"/>
      <c r="C23" s="1" t="s">
        <v>67</v>
      </c>
      <c r="D23" s="1">
        <v>4</v>
      </c>
      <c r="E23" s="1" t="s">
        <v>69</v>
      </c>
      <c r="F23" s="1">
        <v>7.5</v>
      </c>
      <c r="G23" s="1">
        <f t="shared" si="2"/>
        <v>30</v>
      </c>
    </row>
    <row r="24" spans="1:7" ht="23.25" customHeight="1" x14ac:dyDescent="0.25">
      <c r="A24" s="61"/>
      <c r="B24" s="61"/>
      <c r="C24" s="1" t="s">
        <v>90</v>
      </c>
      <c r="D24" s="1"/>
      <c r="E24" s="1"/>
      <c r="F24" s="1"/>
      <c r="G24" s="1">
        <f t="shared" si="2"/>
        <v>0</v>
      </c>
    </row>
    <row r="25" spans="1:7" ht="23.25" customHeight="1" x14ac:dyDescent="0.25">
      <c r="A25" s="61"/>
      <c r="B25" s="61"/>
      <c r="C25" s="1" t="s">
        <v>97</v>
      </c>
      <c r="D25" s="1"/>
      <c r="E25" s="1"/>
      <c r="F25" s="1"/>
      <c r="G25" s="1">
        <f t="shared" si="2"/>
        <v>0</v>
      </c>
    </row>
    <row r="26" spans="1:7" ht="23.25" customHeight="1" x14ac:dyDescent="0.25">
      <c r="A26" s="61"/>
      <c r="B26" s="61"/>
      <c r="C26" s="1" t="s">
        <v>130</v>
      </c>
      <c r="D26" s="1">
        <v>1</v>
      </c>
      <c r="E26" s="1" t="s">
        <v>66</v>
      </c>
      <c r="F26" s="1">
        <v>350.61</v>
      </c>
      <c r="G26" s="1">
        <f t="shared" si="2"/>
        <v>350.61</v>
      </c>
    </row>
    <row r="27" spans="1:7" ht="23.25" customHeight="1" x14ac:dyDescent="0.25">
      <c r="A27" s="61"/>
      <c r="B27" s="61"/>
      <c r="C27" s="62" t="s">
        <v>11</v>
      </c>
      <c r="D27" s="62"/>
      <c r="E27" s="62"/>
      <c r="F27" s="62"/>
      <c r="G27" s="2">
        <f>SUM(G21:G26)</f>
        <v>388.67920000000004</v>
      </c>
    </row>
    <row r="28" spans="1:7" ht="23.25" customHeight="1" x14ac:dyDescent="0.25">
      <c r="A28" s="61" t="s">
        <v>40</v>
      </c>
      <c r="B28" s="61">
        <v>4</v>
      </c>
      <c r="C28" s="1" t="s">
        <v>63</v>
      </c>
      <c r="D28" s="1">
        <v>2</v>
      </c>
      <c r="E28" s="1" t="s">
        <v>62</v>
      </c>
      <c r="F28" s="1">
        <v>0.54</v>
      </c>
      <c r="G28" s="1">
        <f>D28*F28</f>
        <v>1.08</v>
      </c>
    </row>
    <row r="29" spans="1:7" ht="23.25" customHeight="1" x14ac:dyDescent="0.25">
      <c r="A29" s="61"/>
      <c r="B29" s="61"/>
      <c r="C29" s="1" t="s">
        <v>64</v>
      </c>
      <c r="D29" s="1">
        <v>4</v>
      </c>
      <c r="E29" s="1" t="s">
        <v>62</v>
      </c>
      <c r="F29" s="1">
        <v>0.46865000000000001</v>
      </c>
      <c r="G29" s="1">
        <f t="shared" ref="G29:G33" si="3">D29*F29</f>
        <v>1.8746</v>
      </c>
    </row>
    <row r="30" spans="1:7" ht="23.25" customHeight="1" x14ac:dyDescent="0.25">
      <c r="A30" s="61"/>
      <c r="B30" s="61"/>
      <c r="C30" s="1" t="s">
        <v>65</v>
      </c>
      <c r="D30" s="1">
        <v>1</v>
      </c>
      <c r="E30" s="1" t="s">
        <v>66</v>
      </c>
      <c r="F30" s="1">
        <v>1</v>
      </c>
      <c r="G30" s="1">
        <f t="shared" si="3"/>
        <v>1</v>
      </c>
    </row>
    <row r="31" spans="1:7" ht="23.25" customHeight="1" x14ac:dyDescent="0.25">
      <c r="A31" s="61"/>
      <c r="B31" s="61"/>
      <c r="C31" s="1" t="s">
        <v>67</v>
      </c>
      <c r="D31" s="1">
        <v>4</v>
      </c>
      <c r="E31" s="1" t="s">
        <v>69</v>
      </c>
      <c r="F31" s="1">
        <v>7.5</v>
      </c>
      <c r="G31" s="1">
        <f t="shared" si="3"/>
        <v>30</v>
      </c>
    </row>
    <row r="32" spans="1:7" ht="23.25" customHeight="1" x14ac:dyDescent="0.25">
      <c r="A32" s="61"/>
      <c r="B32" s="61"/>
      <c r="C32" s="1" t="s">
        <v>106</v>
      </c>
      <c r="D32" s="1"/>
      <c r="E32" s="1"/>
      <c r="F32" s="1"/>
      <c r="G32" s="1">
        <f t="shared" si="3"/>
        <v>0</v>
      </c>
    </row>
    <row r="33" spans="1:7" ht="23.25" customHeight="1" x14ac:dyDescent="0.25">
      <c r="A33" s="61"/>
      <c r="B33" s="61"/>
      <c r="C33" s="1" t="s">
        <v>130</v>
      </c>
      <c r="D33" s="1">
        <v>1</v>
      </c>
      <c r="E33" s="1" t="s">
        <v>66</v>
      </c>
      <c r="F33" s="1">
        <v>350.61</v>
      </c>
      <c r="G33" s="1">
        <f t="shared" si="3"/>
        <v>350.61</v>
      </c>
    </row>
    <row r="34" spans="1:7" ht="23.25" customHeight="1" x14ac:dyDescent="0.25">
      <c r="A34" s="61"/>
      <c r="B34" s="61" t="s">
        <v>8</v>
      </c>
      <c r="C34" s="62" t="s">
        <v>11</v>
      </c>
      <c r="D34" s="62"/>
      <c r="E34" s="62"/>
      <c r="F34" s="62"/>
      <c r="G34" s="2">
        <f>SUM(G28:G33)</f>
        <v>384.56460000000004</v>
      </c>
    </row>
    <row r="35" spans="1:7" ht="23.25" customHeight="1" x14ac:dyDescent="0.25">
      <c r="A35" s="61" t="s">
        <v>128</v>
      </c>
      <c r="B35" s="61">
        <v>4</v>
      </c>
      <c r="C35" s="1" t="s">
        <v>63</v>
      </c>
      <c r="D35" s="1">
        <v>2</v>
      </c>
      <c r="E35" s="1" t="s">
        <v>62</v>
      </c>
      <c r="F35" s="1">
        <v>0.54</v>
      </c>
      <c r="G35" s="1">
        <f>D35*F35</f>
        <v>1.08</v>
      </c>
    </row>
    <row r="36" spans="1:7" ht="22.5" customHeight="1" x14ac:dyDescent="0.25">
      <c r="A36" s="61"/>
      <c r="B36" s="61"/>
      <c r="C36" s="1" t="s">
        <v>64</v>
      </c>
      <c r="D36" s="1">
        <v>4</v>
      </c>
      <c r="E36" s="1" t="s">
        <v>62</v>
      </c>
      <c r="F36" s="1">
        <v>0.46865000000000001</v>
      </c>
      <c r="G36" s="1">
        <f t="shared" ref="G36:G40" si="4">D36*F36</f>
        <v>1.8746</v>
      </c>
    </row>
    <row r="37" spans="1:7" ht="23.25" customHeight="1" x14ac:dyDescent="0.25">
      <c r="A37" s="61"/>
      <c r="B37" s="61"/>
      <c r="C37" s="1" t="s">
        <v>65</v>
      </c>
      <c r="D37" s="1">
        <v>1</v>
      </c>
      <c r="E37" s="1" t="s">
        <v>66</v>
      </c>
      <c r="F37" s="1">
        <v>1</v>
      </c>
      <c r="G37" s="1">
        <f t="shared" si="4"/>
        <v>1</v>
      </c>
    </row>
    <row r="38" spans="1:7" ht="22.5" customHeight="1" x14ac:dyDescent="0.25">
      <c r="A38" s="61"/>
      <c r="B38" s="61"/>
      <c r="C38" s="1" t="s">
        <v>97</v>
      </c>
      <c r="D38" s="1"/>
      <c r="E38" s="1"/>
      <c r="F38" s="1"/>
      <c r="G38" s="1">
        <f t="shared" si="4"/>
        <v>0</v>
      </c>
    </row>
    <row r="39" spans="1:7" x14ac:dyDescent="0.25">
      <c r="A39" s="61"/>
      <c r="B39" s="61"/>
      <c r="C39" s="1" t="s">
        <v>107</v>
      </c>
      <c r="D39" s="1"/>
      <c r="E39" s="1"/>
      <c r="F39" s="1"/>
      <c r="G39" s="1">
        <f t="shared" si="4"/>
        <v>0</v>
      </c>
    </row>
    <row r="40" spans="1:7" x14ac:dyDescent="0.25">
      <c r="A40" s="61"/>
      <c r="B40" s="61"/>
      <c r="C40" s="1" t="s">
        <v>130</v>
      </c>
      <c r="D40" s="1">
        <v>1</v>
      </c>
      <c r="E40" s="1" t="s">
        <v>66</v>
      </c>
      <c r="F40" s="1">
        <v>350.61</v>
      </c>
      <c r="G40" s="1">
        <f t="shared" si="4"/>
        <v>350.61</v>
      </c>
    </row>
    <row r="41" spans="1:7" x14ac:dyDescent="0.25">
      <c r="A41" s="61"/>
      <c r="B41" s="61" t="s">
        <v>8</v>
      </c>
      <c r="C41" s="62" t="s">
        <v>11</v>
      </c>
      <c r="D41" s="62"/>
      <c r="E41" s="62"/>
      <c r="F41" s="62"/>
      <c r="G41" s="2">
        <f>SUM(G35:G40)</f>
        <v>354.56460000000004</v>
      </c>
    </row>
    <row r="42" spans="1:7" ht="45" x14ac:dyDescent="0.25">
      <c r="A42" s="1"/>
      <c r="B42" s="1" t="s">
        <v>8</v>
      </c>
      <c r="C42" s="8" t="s">
        <v>99</v>
      </c>
      <c r="D42" s="41"/>
      <c r="E42" s="41" t="s">
        <v>73</v>
      </c>
      <c r="F42" s="41"/>
      <c r="G42" s="2">
        <v>100</v>
      </c>
    </row>
    <row r="43" spans="1:7" x14ac:dyDescent="0.25">
      <c r="A43" s="1"/>
      <c r="B43" s="64" t="s">
        <v>12</v>
      </c>
      <c r="C43" s="64"/>
      <c r="D43" s="64"/>
      <c r="E43" s="64"/>
      <c r="F43" s="64"/>
      <c r="G43" s="20">
        <f>G14+G20+G27+G34+G41+G42</f>
        <v>1997.0976000000005</v>
      </c>
    </row>
  </sheetData>
  <mergeCells count="27">
    <mergeCell ref="A7:G7"/>
    <mergeCell ref="D1:G1"/>
    <mergeCell ref="D2:G2"/>
    <mergeCell ref="D3:G3"/>
    <mergeCell ref="D4:G4"/>
    <mergeCell ref="D5:G5"/>
    <mergeCell ref="A5:C5"/>
    <mergeCell ref="A4:C4"/>
    <mergeCell ref="A3:C3"/>
    <mergeCell ref="A2:C2"/>
    <mergeCell ref="A1:C1"/>
    <mergeCell ref="A9:A14"/>
    <mergeCell ref="B9:B14"/>
    <mergeCell ref="C14:F14"/>
    <mergeCell ref="A15:A20"/>
    <mergeCell ref="B15:B20"/>
    <mergeCell ref="C20:F20"/>
    <mergeCell ref="B43:F43"/>
    <mergeCell ref="A21:A27"/>
    <mergeCell ref="B21:B27"/>
    <mergeCell ref="C27:F27"/>
    <mergeCell ref="A28:A34"/>
    <mergeCell ref="B28:B34"/>
    <mergeCell ref="C34:F34"/>
    <mergeCell ref="A35:A41"/>
    <mergeCell ref="B35:B41"/>
    <mergeCell ref="C41:F41"/>
  </mergeCells>
  <pageMargins left="0.70866141732283472" right="0.70866141732283472" top="0.74803149606299213" bottom="0.74803149606299213" header="0.31496062992125984" footer="0.31496062992125984"/>
  <pageSetup scale="73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46" zoomScaleNormal="100" zoomScalePageLayoutView="80" workbookViewId="0">
      <selection activeCell="C59" sqref="C59"/>
    </sheetView>
  </sheetViews>
  <sheetFormatPr baseColWidth="10" defaultColWidth="9.140625" defaultRowHeight="15" x14ac:dyDescent="0.25"/>
  <cols>
    <col min="1" max="1" width="8" customWidth="1"/>
    <col min="2" max="2" width="12.140625" customWidth="1"/>
    <col min="3" max="3" width="36.5703125" customWidth="1"/>
    <col min="4" max="4" width="13.42578125" customWidth="1"/>
    <col min="5" max="5" width="20.140625" customWidth="1"/>
    <col min="6" max="6" width="15.140625" customWidth="1"/>
    <col min="7" max="7" width="65.140625" customWidth="1"/>
  </cols>
  <sheetData>
    <row r="1" spans="1:7" ht="18.75" customHeight="1" x14ac:dyDescent="0.25">
      <c r="A1" s="56" t="s">
        <v>0</v>
      </c>
      <c r="B1" s="56"/>
      <c r="C1" s="56"/>
      <c r="D1" s="57" t="s">
        <v>75</v>
      </c>
      <c r="E1" s="58"/>
      <c r="F1" s="58"/>
      <c r="G1" s="59"/>
    </row>
    <row r="2" spans="1:7" ht="18.75" customHeight="1" x14ac:dyDescent="0.25">
      <c r="A2" s="56" t="s">
        <v>1</v>
      </c>
      <c r="B2" s="56"/>
      <c r="C2" s="56"/>
      <c r="D2" s="60" t="s">
        <v>19</v>
      </c>
      <c r="E2" s="60"/>
      <c r="F2" s="60"/>
      <c r="G2" s="60"/>
    </row>
    <row r="3" spans="1:7" ht="18.75" customHeight="1" x14ac:dyDescent="0.25">
      <c r="A3" s="56" t="s">
        <v>2</v>
      </c>
      <c r="B3" s="56"/>
      <c r="C3" s="56"/>
      <c r="D3" s="60" t="s">
        <v>132</v>
      </c>
      <c r="E3" s="60"/>
      <c r="F3" s="60"/>
      <c r="G3" s="60"/>
    </row>
    <row r="4" spans="1:7" ht="18.75" customHeight="1" x14ac:dyDescent="0.25">
      <c r="A4" s="56" t="s">
        <v>13</v>
      </c>
      <c r="B4" s="56"/>
      <c r="C4" s="56"/>
      <c r="D4" s="60" t="s">
        <v>70</v>
      </c>
      <c r="E4" s="60"/>
      <c r="F4" s="60"/>
      <c r="G4" s="60"/>
    </row>
    <row r="5" spans="1:7" ht="18.75" customHeight="1" x14ac:dyDescent="0.25">
      <c r="A5" s="56" t="s">
        <v>14</v>
      </c>
      <c r="B5" s="56"/>
      <c r="C5" s="56"/>
      <c r="D5" s="60" t="s">
        <v>131</v>
      </c>
      <c r="E5" s="60"/>
      <c r="F5" s="60"/>
      <c r="G5" s="60"/>
    </row>
    <row r="6" spans="1:7" ht="18.75" customHeight="1" x14ac:dyDescent="0.25">
      <c r="B6" s="5"/>
      <c r="C6" s="5"/>
      <c r="D6" s="6"/>
      <c r="E6" s="6"/>
      <c r="F6" s="6"/>
      <c r="G6" s="6"/>
    </row>
    <row r="7" spans="1:7" x14ac:dyDescent="0.25">
      <c r="A7" s="65" t="s">
        <v>77</v>
      </c>
      <c r="B7" s="65"/>
      <c r="C7" s="65"/>
      <c r="D7" s="65"/>
      <c r="E7" s="65"/>
      <c r="F7" s="65"/>
      <c r="G7" s="65"/>
    </row>
    <row r="8" spans="1:7" ht="24.75" customHeight="1" x14ac:dyDescent="0.25">
      <c r="A8" s="3" t="s">
        <v>15</v>
      </c>
      <c r="B8" s="3" t="s">
        <v>10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7" ht="23.25" customHeight="1" x14ac:dyDescent="0.25">
      <c r="A9" s="61" t="s">
        <v>41</v>
      </c>
      <c r="B9" s="61">
        <v>1</v>
      </c>
      <c r="C9" s="1" t="s">
        <v>63</v>
      </c>
      <c r="D9" s="1">
        <v>8</v>
      </c>
      <c r="E9" s="1" t="s">
        <v>62</v>
      </c>
      <c r="F9" s="1">
        <v>0.54</v>
      </c>
      <c r="G9" s="1">
        <f>D9*F9</f>
        <v>4.32</v>
      </c>
    </row>
    <row r="10" spans="1:7" ht="23.25" customHeight="1" x14ac:dyDescent="0.25">
      <c r="A10" s="61"/>
      <c r="B10" s="61"/>
      <c r="C10" s="1" t="s">
        <v>98</v>
      </c>
      <c r="D10" s="1">
        <v>8</v>
      </c>
      <c r="E10" s="1" t="s">
        <v>62</v>
      </c>
      <c r="F10" s="1">
        <v>0.46865000000000001</v>
      </c>
      <c r="G10" s="1">
        <f>D10*F10</f>
        <v>3.7492000000000001</v>
      </c>
    </row>
    <row r="11" spans="1:7" ht="23.25" customHeight="1" x14ac:dyDescent="0.25">
      <c r="A11" s="61"/>
      <c r="B11" s="61"/>
      <c r="C11" s="1" t="s">
        <v>67</v>
      </c>
      <c r="D11" s="1">
        <v>4</v>
      </c>
      <c r="E11" s="1" t="s">
        <v>69</v>
      </c>
      <c r="F11" s="1">
        <v>7.5</v>
      </c>
      <c r="G11" s="1">
        <f>D11*F11</f>
        <v>30</v>
      </c>
    </row>
    <row r="12" spans="1:7" ht="23.25" customHeight="1" x14ac:dyDescent="0.25">
      <c r="A12" s="61"/>
      <c r="B12" s="61"/>
      <c r="C12" s="1" t="s">
        <v>97</v>
      </c>
      <c r="D12" s="1"/>
      <c r="E12" s="1"/>
      <c r="F12" s="1"/>
      <c r="G12" s="1">
        <f t="shared" ref="G12:G14" si="0">D12*F12</f>
        <v>0</v>
      </c>
    </row>
    <row r="13" spans="1:7" ht="23.25" customHeight="1" x14ac:dyDescent="0.25">
      <c r="A13" s="61"/>
      <c r="B13" s="61"/>
      <c r="C13" s="1" t="s">
        <v>104</v>
      </c>
      <c r="D13" s="1"/>
      <c r="E13" s="1"/>
      <c r="F13" s="1"/>
      <c r="G13" s="1">
        <f t="shared" si="0"/>
        <v>0</v>
      </c>
    </row>
    <row r="14" spans="1:7" ht="23.25" customHeight="1" x14ac:dyDescent="0.25">
      <c r="A14" s="61"/>
      <c r="B14" s="61"/>
      <c r="C14" s="1" t="s">
        <v>130</v>
      </c>
      <c r="D14" s="1">
        <v>1</v>
      </c>
      <c r="E14" s="1" t="s">
        <v>66</v>
      </c>
      <c r="F14" s="1">
        <v>350.61</v>
      </c>
      <c r="G14" s="1">
        <f t="shared" si="0"/>
        <v>350.61</v>
      </c>
    </row>
    <row r="15" spans="1:7" ht="23.25" customHeight="1" x14ac:dyDescent="0.25">
      <c r="A15" s="61"/>
      <c r="B15" s="61"/>
      <c r="C15" s="62" t="s">
        <v>11</v>
      </c>
      <c r="D15" s="62"/>
      <c r="E15" s="62"/>
      <c r="F15" s="62"/>
      <c r="G15" s="2">
        <f>SUM(G9:G14)</f>
        <v>388.67920000000004</v>
      </c>
    </row>
    <row r="16" spans="1:7" ht="23.25" customHeight="1" x14ac:dyDescent="0.25">
      <c r="A16" s="61" t="s">
        <v>42</v>
      </c>
      <c r="B16" s="61">
        <v>2</v>
      </c>
      <c r="C16" s="1" t="s">
        <v>63</v>
      </c>
      <c r="D16" s="1">
        <v>8</v>
      </c>
      <c r="E16" s="1" t="s">
        <v>62</v>
      </c>
      <c r="F16" s="1">
        <v>0.54</v>
      </c>
      <c r="G16" s="1">
        <f>D16*F16</f>
        <v>4.32</v>
      </c>
    </row>
    <row r="17" spans="1:7" ht="23.25" customHeight="1" x14ac:dyDescent="0.25">
      <c r="A17" s="61"/>
      <c r="B17" s="61"/>
      <c r="C17" s="1" t="s">
        <v>98</v>
      </c>
      <c r="D17" s="1">
        <v>8</v>
      </c>
      <c r="E17" s="1" t="s">
        <v>62</v>
      </c>
      <c r="F17" s="1">
        <v>0.46865000000000001</v>
      </c>
      <c r="G17" s="1">
        <f t="shared" ref="G17:G21" si="1">D17*F17</f>
        <v>3.7492000000000001</v>
      </c>
    </row>
    <row r="18" spans="1:7" ht="23.25" customHeight="1" x14ac:dyDescent="0.25">
      <c r="A18" s="61"/>
      <c r="B18" s="61"/>
      <c r="C18" s="1" t="s">
        <v>67</v>
      </c>
      <c r="D18" s="1">
        <v>4</v>
      </c>
      <c r="E18" s="1" t="s">
        <v>69</v>
      </c>
      <c r="F18" s="1">
        <v>7.5</v>
      </c>
      <c r="G18" s="1">
        <f t="shared" si="1"/>
        <v>30</v>
      </c>
    </row>
    <row r="19" spans="1:7" ht="23.25" customHeight="1" x14ac:dyDescent="0.25">
      <c r="A19" s="61"/>
      <c r="B19" s="61"/>
      <c r="C19" s="1" t="s">
        <v>97</v>
      </c>
      <c r="D19" s="1"/>
      <c r="E19" s="1"/>
      <c r="F19" s="1"/>
      <c r="G19" s="1">
        <f t="shared" si="1"/>
        <v>0</v>
      </c>
    </row>
    <row r="20" spans="1:7" ht="23.25" customHeight="1" x14ac:dyDescent="0.25">
      <c r="A20" s="61"/>
      <c r="B20" s="61"/>
      <c r="C20" s="1" t="s">
        <v>104</v>
      </c>
      <c r="D20" s="1"/>
      <c r="E20" s="1"/>
      <c r="F20" s="1"/>
      <c r="G20" s="1">
        <f t="shared" si="1"/>
        <v>0</v>
      </c>
    </row>
    <row r="21" spans="1:7" ht="23.25" customHeight="1" x14ac:dyDescent="0.25">
      <c r="A21" s="61"/>
      <c r="B21" s="61"/>
      <c r="C21" s="1" t="s">
        <v>130</v>
      </c>
      <c r="D21" s="1">
        <v>1</v>
      </c>
      <c r="E21" s="1" t="s">
        <v>66</v>
      </c>
      <c r="F21" s="1">
        <v>350.61</v>
      </c>
      <c r="G21" s="1">
        <f t="shared" si="1"/>
        <v>350.61</v>
      </c>
    </row>
    <row r="22" spans="1:7" ht="23.25" customHeight="1" x14ac:dyDescent="0.25">
      <c r="A22" s="61"/>
      <c r="B22" s="61"/>
      <c r="C22" s="62" t="s">
        <v>11</v>
      </c>
      <c r="D22" s="62"/>
      <c r="E22" s="62"/>
      <c r="F22" s="62"/>
      <c r="G22" s="2">
        <f>SUM(G16:G21)</f>
        <v>388.67920000000004</v>
      </c>
    </row>
    <row r="23" spans="1:7" ht="23.25" customHeight="1" x14ac:dyDescent="0.25">
      <c r="A23" s="61" t="s">
        <v>44</v>
      </c>
      <c r="B23" s="61">
        <v>3</v>
      </c>
      <c r="C23" s="1" t="s">
        <v>63</v>
      </c>
      <c r="D23" s="1">
        <v>8</v>
      </c>
      <c r="E23" s="1" t="s">
        <v>62</v>
      </c>
      <c r="F23" s="1">
        <v>0.54</v>
      </c>
      <c r="G23" s="1">
        <f>D23*F23</f>
        <v>4.32</v>
      </c>
    </row>
    <row r="24" spans="1:7" ht="23.25" customHeight="1" x14ac:dyDescent="0.25">
      <c r="A24" s="61"/>
      <c r="B24" s="61"/>
      <c r="C24" s="1" t="s">
        <v>98</v>
      </c>
      <c r="D24" s="1">
        <v>8</v>
      </c>
      <c r="E24" s="1" t="s">
        <v>62</v>
      </c>
      <c r="F24" s="1">
        <v>0.46865000000000001</v>
      </c>
      <c r="G24" s="1">
        <f t="shared" ref="G24:G28" si="2">D24*F24</f>
        <v>3.7492000000000001</v>
      </c>
    </row>
    <row r="25" spans="1:7" ht="23.25" customHeight="1" x14ac:dyDescent="0.25">
      <c r="A25" s="61"/>
      <c r="B25" s="61"/>
      <c r="C25" s="1" t="s">
        <v>67</v>
      </c>
      <c r="D25" s="1">
        <v>4</v>
      </c>
      <c r="E25" s="1" t="s">
        <v>69</v>
      </c>
      <c r="F25" s="1">
        <v>7.5</v>
      </c>
      <c r="G25" s="1">
        <f t="shared" si="2"/>
        <v>30</v>
      </c>
    </row>
    <row r="26" spans="1:7" ht="23.25" customHeight="1" x14ac:dyDescent="0.25">
      <c r="A26" s="61"/>
      <c r="B26" s="61"/>
      <c r="C26" s="1" t="s">
        <v>108</v>
      </c>
      <c r="D26" s="1"/>
      <c r="E26" s="1"/>
      <c r="F26" s="1"/>
      <c r="G26" s="1">
        <f t="shared" si="2"/>
        <v>0</v>
      </c>
    </row>
    <row r="27" spans="1:7" ht="23.25" customHeight="1" x14ac:dyDescent="0.25">
      <c r="A27" s="61"/>
      <c r="B27" s="61"/>
      <c r="C27" s="1" t="s">
        <v>97</v>
      </c>
      <c r="D27" s="1"/>
      <c r="E27" s="1"/>
      <c r="F27" s="1"/>
      <c r="G27" s="1">
        <f t="shared" si="2"/>
        <v>0</v>
      </c>
    </row>
    <row r="28" spans="1:7" ht="23.25" customHeight="1" x14ac:dyDescent="0.25">
      <c r="A28" s="61"/>
      <c r="B28" s="61"/>
      <c r="C28" s="1" t="s">
        <v>130</v>
      </c>
      <c r="D28" s="1">
        <v>1</v>
      </c>
      <c r="E28" s="1" t="s">
        <v>66</v>
      </c>
      <c r="F28" s="1">
        <v>350.61</v>
      </c>
      <c r="G28" s="1">
        <f t="shared" si="2"/>
        <v>350.61</v>
      </c>
    </row>
    <row r="29" spans="1:7" ht="23.25" customHeight="1" x14ac:dyDescent="0.25">
      <c r="A29" s="61"/>
      <c r="B29" s="61"/>
      <c r="C29" s="62" t="s">
        <v>11</v>
      </c>
      <c r="D29" s="62"/>
      <c r="E29" s="62"/>
      <c r="F29" s="62"/>
      <c r="G29" s="2">
        <f>SUM(G23:G28)</f>
        <v>388.67920000000004</v>
      </c>
    </row>
    <row r="30" spans="1:7" ht="23.25" customHeight="1" x14ac:dyDescent="0.25">
      <c r="A30" s="61" t="s">
        <v>43</v>
      </c>
      <c r="B30" s="61">
        <v>4</v>
      </c>
      <c r="C30" s="1" t="s">
        <v>63</v>
      </c>
      <c r="D30" s="1">
        <v>8</v>
      </c>
      <c r="E30" s="1" t="s">
        <v>62</v>
      </c>
      <c r="F30" s="1">
        <v>0.54</v>
      </c>
      <c r="G30" s="1">
        <f>D30*F30</f>
        <v>4.32</v>
      </c>
    </row>
    <row r="31" spans="1:7" ht="23.25" customHeight="1" x14ac:dyDescent="0.25">
      <c r="A31" s="61"/>
      <c r="B31" s="61"/>
      <c r="C31" s="1" t="s">
        <v>98</v>
      </c>
      <c r="D31" s="1">
        <v>8</v>
      </c>
      <c r="E31" s="1" t="s">
        <v>62</v>
      </c>
      <c r="F31" s="1">
        <v>0.46865000000000001</v>
      </c>
      <c r="G31" s="1">
        <f t="shared" ref="G31:G35" si="3">D31*F31</f>
        <v>3.7492000000000001</v>
      </c>
    </row>
    <row r="32" spans="1:7" ht="23.25" customHeight="1" x14ac:dyDescent="0.25">
      <c r="A32" s="61"/>
      <c r="B32" s="61"/>
      <c r="C32" s="1" t="s">
        <v>67</v>
      </c>
      <c r="D32" s="1">
        <v>4</v>
      </c>
      <c r="E32" s="1" t="s">
        <v>69</v>
      </c>
      <c r="F32" s="1">
        <v>7.5</v>
      </c>
      <c r="G32" s="1">
        <f t="shared" si="3"/>
        <v>30</v>
      </c>
    </row>
    <row r="33" spans="1:7" ht="23.25" customHeight="1" x14ac:dyDescent="0.25">
      <c r="A33" s="61"/>
      <c r="B33" s="61"/>
      <c r="C33" s="1" t="s">
        <v>108</v>
      </c>
      <c r="D33" s="1"/>
      <c r="E33" s="1"/>
      <c r="F33" s="1"/>
      <c r="G33" s="1">
        <f t="shared" si="3"/>
        <v>0</v>
      </c>
    </row>
    <row r="34" spans="1:7" ht="23.25" customHeight="1" x14ac:dyDescent="0.25">
      <c r="A34" s="61"/>
      <c r="B34" s="61"/>
      <c r="C34" s="1" t="s">
        <v>97</v>
      </c>
      <c r="D34" s="1"/>
      <c r="E34" s="1"/>
      <c r="F34" s="1"/>
      <c r="G34" s="1">
        <f t="shared" si="3"/>
        <v>0</v>
      </c>
    </row>
    <row r="35" spans="1:7" ht="23.25" customHeight="1" x14ac:dyDescent="0.25">
      <c r="A35" s="61"/>
      <c r="B35" s="61"/>
      <c r="C35" s="1" t="s">
        <v>130</v>
      </c>
      <c r="D35" s="1">
        <v>1</v>
      </c>
      <c r="E35" s="1" t="s">
        <v>66</v>
      </c>
      <c r="F35" s="1">
        <v>350.61</v>
      </c>
      <c r="G35" s="1">
        <f t="shared" si="3"/>
        <v>350.61</v>
      </c>
    </row>
    <row r="36" spans="1:7" ht="23.25" customHeight="1" x14ac:dyDescent="0.25">
      <c r="A36" s="61"/>
      <c r="B36" s="61" t="s">
        <v>8</v>
      </c>
      <c r="C36" s="62" t="s">
        <v>11</v>
      </c>
      <c r="D36" s="62"/>
      <c r="E36" s="62"/>
      <c r="F36" s="62"/>
      <c r="G36" s="2">
        <f>SUM(G30:G35)</f>
        <v>388.67920000000004</v>
      </c>
    </row>
    <row r="37" spans="1:7" ht="23.25" customHeight="1" x14ac:dyDescent="0.25">
      <c r="A37" s="61" t="s">
        <v>45</v>
      </c>
      <c r="B37" s="61">
        <v>5</v>
      </c>
      <c r="C37" s="1" t="s">
        <v>63</v>
      </c>
      <c r="D37" s="1">
        <v>8</v>
      </c>
      <c r="E37" s="1" t="s">
        <v>62</v>
      </c>
      <c r="F37" s="1">
        <v>0.54</v>
      </c>
      <c r="G37" s="1">
        <f>D37*F37</f>
        <v>4.32</v>
      </c>
    </row>
    <row r="38" spans="1:7" ht="22.5" customHeight="1" x14ac:dyDescent="0.25">
      <c r="A38" s="61"/>
      <c r="B38" s="61"/>
      <c r="C38" s="1" t="s">
        <v>98</v>
      </c>
      <c r="D38" s="1">
        <v>8</v>
      </c>
      <c r="E38" s="1" t="s">
        <v>62</v>
      </c>
      <c r="F38" s="1">
        <v>0.46865000000000001</v>
      </c>
      <c r="G38" s="1">
        <f t="shared" ref="G38:G42" si="4">D38*F38</f>
        <v>3.7492000000000001</v>
      </c>
    </row>
    <row r="39" spans="1:7" ht="22.5" customHeight="1" x14ac:dyDescent="0.25">
      <c r="A39" s="61"/>
      <c r="B39" s="61"/>
      <c r="C39" s="1" t="s">
        <v>67</v>
      </c>
      <c r="D39" s="1">
        <v>4</v>
      </c>
      <c r="E39" s="1" t="s">
        <v>69</v>
      </c>
      <c r="F39" s="1">
        <v>7.5</v>
      </c>
      <c r="G39" s="1">
        <f t="shared" si="4"/>
        <v>30</v>
      </c>
    </row>
    <row r="40" spans="1:7" x14ac:dyDescent="0.25">
      <c r="A40" s="61"/>
      <c r="B40" s="61"/>
      <c r="C40" s="1" t="s">
        <v>108</v>
      </c>
      <c r="D40" s="1"/>
      <c r="E40" s="1"/>
      <c r="F40" s="1"/>
      <c r="G40" s="1">
        <f t="shared" si="4"/>
        <v>0</v>
      </c>
    </row>
    <row r="41" spans="1:7" x14ac:dyDescent="0.25">
      <c r="A41" s="61"/>
      <c r="B41" s="61"/>
      <c r="C41" s="1" t="s">
        <v>97</v>
      </c>
      <c r="D41" s="1"/>
      <c r="E41" s="1"/>
      <c r="F41" s="1"/>
      <c r="G41" s="1">
        <f t="shared" si="4"/>
        <v>0</v>
      </c>
    </row>
    <row r="42" spans="1:7" x14ac:dyDescent="0.25">
      <c r="A42" s="61"/>
      <c r="B42" s="61"/>
      <c r="C42" s="1" t="s">
        <v>130</v>
      </c>
      <c r="D42" s="1">
        <v>1</v>
      </c>
      <c r="E42" s="1" t="s">
        <v>66</v>
      </c>
      <c r="F42" s="1">
        <v>350.61</v>
      </c>
      <c r="G42" s="1">
        <f t="shared" si="4"/>
        <v>350.61</v>
      </c>
    </row>
    <row r="43" spans="1:7" x14ac:dyDescent="0.25">
      <c r="A43" s="61"/>
      <c r="B43" s="61" t="s">
        <v>8</v>
      </c>
      <c r="C43" s="62" t="s">
        <v>11</v>
      </c>
      <c r="D43" s="62"/>
      <c r="E43" s="62"/>
      <c r="F43" s="62"/>
      <c r="G43" s="2">
        <f>SUM(G37:G42)</f>
        <v>388.67920000000004</v>
      </c>
    </row>
    <row r="44" spans="1:7" x14ac:dyDescent="0.25">
      <c r="A44" s="61" t="s">
        <v>46</v>
      </c>
      <c r="B44" s="61">
        <v>6</v>
      </c>
      <c r="C44" s="1" t="s">
        <v>63</v>
      </c>
      <c r="D44" s="1">
        <v>8</v>
      </c>
      <c r="E44" s="1" t="s">
        <v>62</v>
      </c>
      <c r="F44" s="1">
        <v>0.54</v>
      </c>
      <c r="G44" s="1">
        <f>D44*F44</f>
        <v>4.32</v>
      </c>
    </row>
    <row r="45" spans="1:7" x14ac:dyDescent="0.25">
      <c r="A45" s="61"/>
      <c r="B45" s="61"/>
      <c r="C45" s="1" t="s">
        <v>98</v>
      </c>
      <c r="D45" s="1">
        <v>8</v>
      </c>
      <c r="E45" s="1" t="s">
        <v>62</v>
      </c>
      <c r="F45" s="1">
        <v>0.46865000000000001</v>
      </c>
      <c r="G45" s="1">
        <f t="shared" ref="G45:G49" si="5">D45*F45</f>
        <v>3.7492000000000001</v>
      </c>
    </row>
    <row r="46" spans="1:7" x14ac:dyDescent="0.25">
      <c r="A46" s="61"/>
      <c r="B46" s="61"/>
      <c r="C46" s="1" t="s">
        <v>67</v>
      </c>
      <c r="D46" s="1">
        <v>4</v>
      </c>
      <c r="E46" s="1" t="s">
        <v>69</v>
      </c>
      <c r="F46" s="1">
        <v>7.5</v>
      </c>
      <c r="G46" s="1">
        <f t="shared" si="5"/>
        <v>30</v>
      </c>
    </row>
    <row r="47" spans="1:7" x14ac:dyDescent="0.25">
      <c r="A47" s="61"/>
      <c r="B47" s="61"/>
      <c r="C47" s="1" t="s">
        <v>108</v>
      </c>
      <c r="D47" s="1"/>
      <c r="E47" s="1"/>
      <c r="F47" s="1"/>
      <c r="G47" s="1">
        <f t="shared" si="5"/>
        <v>0</v>
      </c>
    </row>
    <row r="48" spans="1:7" x14ac:dyDescent="0.25">
      <c r="A48" s="61"/>
      <c r="B48" s="61"/>
      <c r="C48" s="1" t="s">
        <v>97</v>
      </c>
      <c r="D48" s="1"/>
      <c r="E48" s="1"/>
      <c r="F48" s="1"/>
      <c r="G48" s="1">
        <f t="shared" si="5"/>
        <v>0</v>
      </c>
    </row>
    <row r="49" spans="1:7" x14ac:dyDescent="0.25">
      <c r="A49" s="61"/>
      <c r="B49" s="61"/>
      <c r="C49" s="1" t="s">
        <v>130</v>
      </c>
      <c r="D49" s="1">
        <v>1</v>
      </c>
      <c r="E49" s="1" t="s">
        <v>66</v>
      </c>
      <c r="F49" s="1">
        <v>350.61</v>
      </c>
      <c r="G49" s="1">
        <f t="shared" si="5"/>
        <v>350.61</v>
      </c>
    </row>
    <row r="50" spans="1:7" x14ac:dyDescent="0.25">
      <c r="A50" s="61"/>
      <c r="B50" s="61" t="s">
        <v>8</v>
      </c>
      <c r="C50" s="62" t="s">
        <v>11</v>
      </c>
      <c r="D50" s="62"/>
      <c r="E50" s="62"/>
      <c r="F50" s="62"/>
      <c r="G50" s="2">
        <f>SUM(G44:G49)</f>
        <v>388.67920000000004</v>
      </c>
    </row>
    <row r="51" spans="1:7" x14ac:dyDescent="0.25">
      <c r="A51" s="61" t="s">
        <v>47</v>
      </c>
      <c r="B51" s="61">
        <v>7</v>
      </c>
      <c r="C51" s="1" t="s">
        <v>63</v>
      </c>
      <c r="D51" s="1">
        <v>8</v>
      </c>
      <c r="E51" s="1" t="s">
        <v>62</v>
      </c>
      <c r="F51" s="1">
        <v>0.54</v>
      </c>
      <c r="G51" s="1">
        <f>D51*F51</f>
        <v>4.32</v>
      </c>
    </row>
    <row r="52" spans="1:7" x14ac:dyDescent="0.25">
      <c r="A52" s="61"/>
      <c r="B52" s="61"/>
      <c r="C52" s="1" t="s">
        <v>98</v>
      </c>
      <c r="D52" s="1">
        <v>8</v>
      </c>
      <c r="E52" s="1" t="s">
        <v>62</v>
      </c>
      <c r="F52" s="1">
        <v>0.46865000000000001</v>
      </c>
      <c r="G52" s="1">
        <f t="shared" ref="G52:G56" si="6">D52*F52</f>
        <v>3.7492000000000001</v>
      </c>
    </row>
    <row r="53" spans="1:7" x14ac:dyDescent="0.25">
      <c r="A53" s="61"/>
      <c r="B53" s="61"/>
      <c r="C53" s="1" t="s">
        <v>67</v>
      </c>
      <c r="D53" s="1">
        <v>4</v>
      </c>
      <c r="E53" s="1" t="s">
        <v>69</v>
      </c>
      <c r="F53" s="1">
        <v>7.5</v>
      </c>
      <c r="G53" s="1">
        <f t="shared" si="6"/>
        <v>30</v>
      </c>
    </row>
    <row r="54" spans="1:7" x14ac:dyDescent="0.25">
      <c r="A54" s="61"/>
      <c r="B54" s="61"/>
      <c r="C54" s="1" t="s">
        <v>108</v>
      </c>
      <c r="D54" s="1"/>
      <c r="E54" s="1"/>
      <c r="F54" s="1"/>
      <c r="G54" s="1">
        <f t="shared" si="6"/>
        <v>0</v>
      </c>
    </row>
    <row r="55" spans="1:7" x14ac:dyDescent="0.25">
      <c r="A55" s="61"/>
      <c r="B55" s="61"/>
      <c r="C55" s="1" t="s">
        <v>97</v>
      </c>
      <c r="D55" s="1"/>
      <c r="E55" s="1"/>
      <c r="F55" s="1"/>
      <c r="G55" s="1">
        <f t="shared" si="6"/>
        <v>0</v>
      </c>
    </row>
    <row r="56" spans="1:7" x14ac:dyDescent="0.25">
      <c r="A56" s="61"/>
      <c r="B56" s="61"/>
      <c r="C56" s="1" t="s">
        <v>130</v>
      </c>
      <c r="D56" s="1">
        <v>1</v>
      </c>
      <c r="E56" s="1" t="s">
        <v>66</v>
      </c>
      <c r="F56" s="1">
        <v>350.61</v>
      </c>
      <c r="G56" s="1">
        <f t="shared" si="6"/>
        <v>350.61</v>
      </c>
    </row>
    <row r="57" spans="1:7" x14ac:dyDescent="0.25">
      <c r="A57" s="61"/>
      <c r="B57" s="61" t="s">
        <v>8</v>
      </c>
      <c r="C57" s="62" t="s">
        <v>11</v>
      </c>
      <c r="D57" s="62"/>
      <c r="E57" s="62"/>
      <c r="F57" s="62"/>
      <c r="G57" s="2">
        <f>SUM(G51:G56)</f>
        <v>388.67920000000004</v>
      </c>
    </row>
    <row r="58" spans="1:7" x14ac:dyDescent="0.25">
      <c r="A58" s="61" t="s">
        <v>48</v>
      </c>
      <c r="B58" s="61">
        <v>8</v>
      </c>
      <c r="C58" s="1" t="s">
        <v>63</v>
      </c>
      <c r="D58" s="1">
        <v>8</v>
      </c>
      <c r="E58" s="1" t="s">
        <v>62</v>
      </c>
      <c r="F58" s="1">
        <v>0.54</v>
      </c>
      <c r="G58" s="1">
        <f>D58*F58</f>
        <v>4.32</v>
      </c>
    </row>
    <row r="59" spans="1:7" x14ac:dyDescent="0.25">
      <c r="A59" s="61"/>
      <c r="B59" s="61"/>
      <c r="C59" s="1" t="s">
        <v>98</v>
      </c>
      <c r="D59" s="1">
        <v>8</v>
      </c>
      <c r="E59" s="1" t="s">
        <v>62</v>
      </c>
      <c r="F59" s="1">
        <v>0.46865000000000001</v>
      </c>
      <c r="G59" s="1">
        <f t="shared" ref="G59:G62" si="7">D59*F59</f>
        <v>3.7492000000000001</v>
      </c>
    </row>
    <row r="60" spans="1:7" x14ac:dyDescent="0.25">
      <c r="A60" s="61"/>
      <c r="B60" s="61"/>
      <c r="C60" s="1" t="s">
        <v>67</v>
      </c>
      <c r="D60" s="1">
        <v>4</v>
      </c>
      <c r="E60" s="1" t="s">
        <v>69</v>
      </c>
      <c r="F60" s="1">
        <v>7.5</v>
      </c>
      <c r="G60" s="1">
        <f t="shared" si="7"/>
        <v>30</v>
      </c>
    </row>
    <row r="61" spans="1:7" x14ac:dyDescent="0.25">
      <c r="A61" s="61"/>
      <c r="B61" s="61"/>
      <c r="C61" s="1" t="s">
        <v>108</v>
      </c>
      <c r="D61" s="1"/>
      <c r="E61" s="1"/>
      <c r="F61" s="1"/>
      <c r="G61" s="1">
        <f t="shared" si="7"/>
        <v>0</v>
      </c>
    </row>
    <row r="62" spans="1:7" x14ac:dyDescent="0.25">
      <c r="A62" s="61"/>
      <c r="B62" s="61"/>
      <c r="C62" s="1" t="s">
        <v>130</v>
      </c>
      <c r="D62" s="1">
        <v>1</v>
      </c>
      <c r="E62" s="1" t="s">
        <v>66</v>
      </c>
      <c r="F62" s="1">
        <v>350.61</v>
      </c>
      <c r="G62" s="1">
        <f t="shared" si="7"/>
        <v>350.61</v>
      </c>
    </row>
    <row r="63" spans="1:7" x14ac:dyDescent="0.25">
      <c r="A63" s="61"/>
      <c r="B63" s="61" t="s">
        <v>8</v>
      </c>
      <c r="C63" s="62" t="s">
        <v>11</v>
      </c>
      <c r="D63" s="62"/>
      <c r="E63" s="62"/>
      <c r="F63" s="62"/>
      <c r="G63" s="2">
        <f>SUM(G58:G62)</f>
        <v>388.67920000000004</v>
      </c>
    </row>
    <row r="64" spans="1:7" x14ac:dyDescent="0.25">
      <c r="A64" s="42"/>
      <c r="B64" s="42" t="s">
        <v>8</v>
      </c>
      <c r="C64" s="7" t="s">
        <v>17</v>
      </c>
      <c r="D64" s="60" t="s">
        <v>18</v>
      </c>
      <c r="E64" s="60"/>
      <c r="F64" s="60"/>
      <c r="G64" s="2"/>
    </row>
    <row r="65" spans="1:7" x14ac:dyDescent="0.25">
      <c r="A65" s="1"/>
      <c r="B65" s="1" t="s">
        <v>8</v>
      </c>
      <c r="C65" s="1" t="s">
        <v>9</v>
      </c>
      <c r="D65" s="60" t="s">
        <v>18</v>
      </c>
      <c r="E65" s="60"/>
      <c r="F65" s="60"/>
      <c r="G65" s="2"/>
    </row>
    <row r="66" spans="1:7" ht="30" x14ac:dyDescent="0.25">
      <c r="A66" s="1"/>
      <c r="B66" s="1" t="s">
        <v>8</v>
      </c>
      <c r="C66" s="8" t="s">
        <v>99</v>
      </c>
      <c r="D66" s="41"/>
      <c r="E66" s="41" t="s">
        <v>74</v>
      </c>
      <c r="F66" s="41"/>
      <c r="G66" s="2">
        <v>100</v>
      </c>
    </row>
    <row r="67" spans="1:7" x14ac:dyDescent="0.25">
      <c r="A67" s="1"/>
      <c r="B67" s="64" t="s">
        <v>12</v>
      </c>
      <c r="C67" s="64"/>
      <c r="D67" s="64"/>
      <c r="E67" s="64"/>
      <c r="F67" s="64"/>
      <c r="G67" s="20">
        <f>G15+G22+G29+G36+G43+G50+G57+G63+G66</f>
        <v>3209.4336000000003</v>
      </c>
    </row>
  </sheetData>
  <mergeCells count="38">
    <mergeCell ref="A7:G7"/>
    <mergeCell ref="D1:G1"/>
    <mergeCell ref="D2:G2"/>
    <mergeCell ref="D3:G3"/>
    <mergeCell ref="D4:G4"/>
    <mergeCell ref="D5:G5"/>
    <mergeCell ref="A1:C1"/>
    <mergeCell ref="A2:C2"/>
    <mergeCell ref="A3:C3"/>
    <mergeCell ref="A4:C4"/>
    <mergeCell ref="A5:C5"/>
    <mergeCell ref="A9:A15"/>
    <mergeCell ref="B9:B15"/>
    <mergeCell ref="C15:F15"/>
    <mergeCell ref="A16:A22"/>
    <mergeCell ref="B16:B22"/>
    <mergeCell ref="C22:F22"/>
    <mergeCell ref="A23:A29"/>
    <mergeCell ref="B23:B29"/>
    <mergeCell ref="C29:F29"/>
    <mergeCell ref="A30:A36"/>
    <mergeCell ref="B30:B36"/>
    <mergeCell ref="C36:F36"/>
    <mergeCell ref="B67:F67"/>
    <mergeCell ref="A44:A50"/>
    <mergeCell ref="B44:B50"/>
    <mergeCell ref="C50:F50"/>
    <mergeCell ref="A51:A57"/>
    <mergeCell ref="A37:A43"/>
    <mergeCell ref="B37:B43"/>
    <mergeCell ref="C43:F43"/>
    <mergeCell ref="D64:F64"/>
    <mergeCell ref="D65:F65"/>
    <mergeCell ref="B51:B57"/>
    <mergeCell ref="C57:F57"/>
    <mergeCell ref="A58:A63"/>
    <mergeCell ref="B58:B63"/>
    <mergeCell ref="C63:F63"/>
  </mergeCells>
  <pageMargins left="0.70866141732283472" right="0.70866141732283472" top="0.74803149606299213" bottom="0.74803149606299213" header="0.31496062992125984" footer="0.31496062992125984"/>
  <pageSetup scale="53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32" zoomScaleNormal="100" workbookViewId="0">
      <selection activeCell="C45" sqref="C45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2" customWidth="1"/>
    <col min="4" max="4" width="8.85546875" bestFit="1" customWidth="1"/>
    <col min="5" max="5" width="20.140625" customWidth="1"/>
    <col min="6" max="6" width="11.140625" bestFit="1" customWidth="1"/>
    <col min="7" max="7" width="37" customWidth="1"/>
  </cols>
  <sheetData>
    <row r="1" spans="1:7" ht="18.75" customHeight="1" x14ac:dyDescent="0.25">
      <c r="A1" s="56" t="s">
        <v>0</v>
      </c>
      <c r="B1" s="56"/>
      <c r="C1" s="56"/>
      <c r="D1" s="57" t="s">
        <v>75</v>
      </c>
      <c r="E1" s="58"/>
      <c r="F1" s="58"/>
      <c r="G1" s="59"/>
    </row>
    <row r="2" spans="1:7" ht="18.75" customHeight="1" x14ac:dyDescent="0.25">
      <c r="A2" s="56" t="s">
        <v>1</v>
      </c>
      <c r="B2" s="56"/>
      <c r="C2" s="56"/>
      <c r="D2" s="60" t="s">
        <v>19</v>
      </c>
      <c r="E2" s="60"/>
      <c r="F2" s="60"/>
      <c r="G2" s="60"/>
    </row>
    <row r="3" spans="1:7" ht="18.75" customHeight="1" x14ac:dyDescent="0.25">
      <c r="A3" s="56" t="s">
        <v>2</v>
      </c>
      <c r="B3" s="56"/>
      <c r="C3" s="56"/>
      <c r="D3" s="60" t="s">
        <v>132</v>
      </c>
      <c r="E3" s="60"/>
      <c r="F3" s="60"/>
      <c r="G3" s="60"/>
    </row>
    <row r="4" spans="1:7" ht="18.75" customHeight="1" x14ac:dyDescent="0.25">
      <c r="A4" s="56" t="s">
        <v>13</v>
      </c>
      <c r="B4" s="56"/>
      <c r="C4" s="56"/>
      <c r="D4" s="60" t="s">
        <v>70</v>
      </c>
      <c r="E4" s="60"/>
      <c r="F4" s="60"/>
      <c r="G4" s="60"/>
    </row>
    <row r="5" spans="1:7" ht="18.75" customHeight="1" x14ac:dyDescent="0.25">
      <c r="A5" s="56" t="s">
        <v>14</v>
      </c>
      <c r="B5" s="56"/>
      <c r="C5" s="56"/>
      <c r="D5" s="60" t="s">
        <v>131</v>
      </c>
      <c r="E5" s="60"/>
      <c r="F5" s="60"/>
      <c r="G5" s="60"/>
    </row>
    <row r="6" spans="1:7" ht="18.75" customHeight="1" x14ac:dyDescent="0.25">
      <c r="B6" s="5"/>
      <c r="C6" s="5"/>
      <c r="D6" s="6"/>
      <c r="E6" s="6"/>
      <c r="F6" s="6"/>
      <c r="G6" s="6"/>
    </row>
    <row r="7" spans="1:7" x14ac:dyDescent="0.25">
      <c r="A7" s="65" t="s">
        <v>76</v>
      </c>
      <c r="B7" s="65"/>
      <c r="C7" s="65"/>
      <c r="D7" s="65"/>
      <c r="E7" s="65"/>
      <c r="F7" s="65"/>
      <c r="G7" s="65"/>
    </row>
    <row r="8" spans="1:7" ht="24.75" customHeight="1" x14ac:dyDescent="0.25">
      <c r="A8" s="3" t="s">
        <v>15</v>
      </c>
      <c r="B8" s="3" t="s">
        <v>10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7" ht="23.25" customHeight="1" x14ac:dyDescent="0.25">
      <c r="A9" s="61" t="s">
        <v>49</v>
      </c>
      <c r="B9" s="61">
        <v>1</v>
      </c>
      <c r="C9" s="1" t="s">
        <v>63</v>
      </c>
      <c r="D9" s="1">
        <v>6</v>
      </c>
      <c r="E9" s="1" t="s">
        <v>62</v>
      </c>
      <c r="F9" s="1">
        <v>0.54</v>
      </c>
      <c r="G9" s="1">
        <f>D9*F9</f>
        <v>3.24</v>
      </c>
    </row>
    <row r="10" spans="1:7" ht="23.25" customHeight="1" x14ac:dyDescent="0.25">
      <c r="A10" s="61"/>
      <c r="B10" s="61"/>
      <c r="C10" s="1" t="s">
        <v>98</v>
      </c>
      <c r="D10" s="1">
        <v>6</v>
      </c>
      <c r="E10" s="1" t="s">
        <v>62</v>
      </c>
      <c r="F10" s="1">
        <v>0.46865000000000001</v>
      </c>
      <c r="G10" s="1">
        <f t="shared" ref="G10:G13" si="0">D10*F10</f>
        <v>2.8119000000000001</v>
      </c>
    </row>
    <row r="11" spans="1:7" ht="23.25" customHeight="1" x14ac:dyDescent="0.25">
      <c r="A11" s="61"/>
      <c r="B11" s="61"/>
      <c r="C11" s="1" t="s">
        <v>97</v>
      </c>
      <c r="D11" s="1"/>
      <c r="E11" s="1"/>
      <c r="F11" s="1"/>
      <c r="G11" s="1">
        <f t="shared" si="0"/>
        <v>0</v>
      </c>
    </row>
    <row r="12" spans="1:7" ht="23.25" customHeight="1" x14ac:dyDescent="0.25">
      <c r="A12" s="61"/>
      <c r="B12" s="61"/>
      <c r="C12" s="1" t="s">
        <v>127</v>
      </c>
      <c r="D12" s="1"/>
      <c r="E12" s="1"/>
      <c r="F12" s="1"/>
      <c r="G12" s="1">
        <f t="shared" si="0"/>
        <v>0</v>
      </c>
    </row>
    <row r="13" spans="1:7" ht="23.25" customHeight="1" x14ac:dyDescent="0.25">
      <c r="A13" s="61"/>
      <c r="B13" s="61"/>
      <c r="C13" s="1" t="s">
        <v>130</v>
      </c>
      <c r="D13" s="1">
        <v>1</v>
      </c>
      <c r="E13" s="1" t="s">
        <v>66</v>
      </c>
      <c r="F13" s="1">
        <v>350.61</v>
      </c>
      <c r="G13" s="1">
        <f t="shared" si="0"/>
        <v>350.61</v>
      </c>
    </row>
    <row r="14" spans="1:7" ht="23.25" customHeight="1" x14ac:dyDescent="0.25">
      <c r="A14" s="61"/>
      <c r="B14" s="61"/>
      <c r="C14" s="62" t="s">
        <v>11</v>
      </c>
      <c r="D14" s="62"/>
      <c r="E14" s="62"/>
      <c r="F14" s="62"/>
      <c r="G14" s="2">
        <f>SUM(G9:G13)</f>
        <v>356.6619</v>
      </c>
    </row>
    <row r="15" spans="1:7" ht="23.25" customHeight="1" x14ac:dyDescent="0.25">
      <c r="A15" s="61" t="s">
        <v>50</v>
      </c>
      <c r="B15" s="61">
        <v>2</v>
      </c>
      <c r="C15" s="1" t="s">
        <v>63</v>
      </c>
      <c r="D15" s="1">
        <v>5</v>
      </c>
      <c r="E15" s="1" t="s">
        <v>62</v>
      </c>
      <c r="F15" s="1">
        <v>0.54</v>
      </c>
      <c r="G15" s="1">
        <f>D15*F15</f>
        <v>2.7</v>
      </c>
    </row>
    <row r="16" spans="1:7" ht="23.25" customHeight="1" x14ac:dyDescent="0.25">
      <c r="A16" s="61"/>
      <c r="B16" s="61"/>
      <c r="C16" s="1" t="s">
        <v>98</v>
      </c>
      <c r="D16" s="1">
        <v>5</v>
      </c>
      <c r="E16" s="1" t="s">
        <v>62</v>
      </c>
      <c r="F16" s="1">
        <v>0.46865000000000001</v>
      </c>
      <c r="G16" s="1">
        <f t="shared" ref="G16:G19" si="1">D16*F16</f>
        <v>2.3432500000000003</v>
      </c>
    </row>
    <row r="17" spans="1:7" ht="23.25" customHeight="1" x14ac:dyDescent="0.25">
      <c r="A17" s="61"/>
      <c r="B17" s="61"/>
      <c r="C17" s="1" t="s">
        <v>97</v>
      </c>
      <c r="D17" s="1"/>
      <c r="E17" s="1"/>
      <c r="F17" s="1"/>
      <c r="G17" s="1">
        <f t="shared" si="1"/>
        <v>0</v>
      </c>
    </row>
    <row r="18" spans="1:7" ht="23.25" customHeight="1" x14ac:dyDescent="0.25">
      <c r="A18" s="61"/>
      <c r="B18" s="61"/>
      <c r="C18" s="1" t="s">
        <v>127</v>
      </c>
      <c r="D18" s="1"/>
      <c r="E18" s="1"/>
      <c r="F18" s="1"/>
      <c r="G18" s="1">
        <f t="shared" si="1"/>
        <v>0</v>
      </c>
    </row>
    <row r="19" spans="1:7" ht="23.25" customHeight="1" x14ac:dyDescent="0.25">
      <c r="A19" s="61"/>
      <c r="B19" s="61"/>
      <c r="C19" s="1" t="s">
        <v>130</v>
      </c>
      <c r="D19" s="1">
        <v>1</v>
      </c>
      <c r="E19" s="1" t="s">
        <v>66</v>
      </c>
      <c r="F19" s="1">
        <v>350.61</v>
      </c>
      <c r="G19" s="1">
        <f t="shared" si="1"/>
        <v>350.61</v>
      </c>
    </row>
    <row r="20" spans="1:7" ht="23.25" customHeight="1" x14ac:dyDescent="0.25">
      <c r="A20" s="61"/>
      <c r="B20" s="61"/>
      <c r="C20" s="62" t="s">
        <v>11</v>
      </c>
      <c r="D20" s="62"/>
      <c r="E20" s="62"/>
      <c r="F20" s="62"/>
      <c r="G20" s="2">
        <f>SUM(G15:G19)</f>
        <v>355.65325000000001</v>
      </c>
    </row>
    <row r="21" spans="1:7" ht="23.25" customHeight="1" x14ac:dyDescent="0.25">
      <c r="A21" s="61" t="s">
        <v>51</v>
      </c>
      <c r="B21" s="61">
        <v>3</v>
      </c>
      <c r="C21" s="1" t="s">
        <v>63</v>
      </c>
      <c r="D21" s="1">
        <v>5</v>
      </c>
      <c r="E21" s="1" t="s">
        <v>62</v>
      </c>
      <c r="F21" s="1">
        <v>0.54</v>
      </c>
      <c r="G21" s="1">
        <f>D21*F21</f>
        <v>2.7</v>
      </c>
    </row>
    <row r="22" spans="1:7" ht="23.25" customHeight="1" x14ac:dyDescent="0.25">
      <c r="A22" s="61"/>
      <c r="B22" s="61"/>
      <c r="C22" s="1" t="s">
        <v>98</v>
      </c>
      <c r="D22" s="1">
        <v>5</v>
      </c>
      <c r="E22" s="1" t="s">
        <v>62</v>
      </c>
      <c r="F22" s="1">
        <v>0.46865000000000001</v>
      </c>
      <c r="G22" s="1">
        <f t="shared" ref="G22:G26" si="2">D22*F22</f>
        <v>2.3432500000000003</v>
      </c>
    </row>
    <row r="23" spans="1:7" ht="23.25" customHeight="1" x14ac:dyDescent="0.25">
      <c r="A23" s="61"/>
      <c r="B23" s="61"/>
      <c r="C23" s="1" t="s">
        <v>65</v>
      </c>
      <c r="D23" s="1">
        <v>2</v>
      </c>
      <c r="E23" s="1" t="s">
        <v>66</v>
      </c>
      <c r="F23" s="1">
        <v>1</v>
      </c>
      <c r="G23" s="1">
        <f t="shared" si="2"/>
        <v>2</v>
      </c>
    </row>
    <row r="24" spans="1:7" ht="23.25" customHeight="1" x14ac:dyDescent="0.25">
      <c r="A24" s="61"/>
      <c r="B24" s="61"/>
      <c r="C24" s="1" t="s">
        <v>97</v>
      </c>
      <c r="D24" s="1"/>
      <c r="E24" s="1"/>
      <c r="F24" s="1"/>
      <c r="G24" s="1">
        <f t="shared" si="2"/>
        <v>0</v>
      </c>
    </row>
    <row r="25" spans="1:7" ht="23.25" customHeight="1" x14ac:dyDescent="0.25">
      <c r="A25" s="61"/>
      <c r="B25" s="61"/>
      <c r="C25" s="1" t="s">
        <v>127</v>
      </c>
      <c r="D25" s="1"/>
      <c r="E25" s="1"/>
      <c r="F25" s="1"/>
      <c r="G25" s="1">
        <f t="shared" si="2"/>
        <v>0</v>
      </c>
    </row>
    <row r="26" spans="1:7" ht="23.25" customHeight="1" x14ac:dyDescent="0.25">
      <c r="A26" s="61"/>
      <c r="B26" s="61"/>
      <c r="C26" s="1" t="s">
        <v>130</v>
      </c>
      <c r="D26" s="1">
        <v>1</v>
      </c>
      <c r="E26" s="1" t="s">
        <v>66</v>
      </c>
      <c r="F26" s="1">
        <v>350.61</v>
      </c>
      <c r="G26" s="1">
        <f t="shared" si="2"/>
        <v>350.61</v>
      </c>
    </row>
    <row r="27" spans="1:7" ht="23.25" customHeight="1" x14ac:dyDescent="0.25">
      <c r="A27" s="61"/>
      <c r="B27" s="61"/>
      <c r="C27" s="62" t="s">
        <v>11</v>
      </c>
      <c r="D27" s="62"/>
      <c r="E27" s="62"/>
      <c r="F27" s="62"/>
      <c r="G27" s="2">
        <f>SUM(G21:G26)</f>
        <v>357.65325000000001</v>
      </c>
    </row>
    <row r="28" spans="1:7" ht="23.25" customHeight="1" x14ac:dyDescent="0.25">
      <c r="A28" s="61" t="s">
        <v>52</v>
      </c>
      <c r="B28" s="61">
        <v>4</v>
      </c>
      <c r="C28" s="1" t="s">
        <v>63</v>
      </c>
      <c r="D28" s="1">
        <v>5</v>
      </c>
      <c r="E28" s="1" t="s">
        <v>62</v>
      </c>
      <c r="F28" s="1">
        <v>0.54</v>
      </c>
      <c r="G28" s="1">
        <f>D28*F28</f>
        <v>2.7</v>
      </c>
    </row>
    <row r="29" spans="1:7" ht="23.25" customHeight="1" x14ac:dyDescent="0.25">
      <c r="A29" s="61"/>
      <c r="B29" s="61"/>
      <c r="C29" s="1" t="s">
        <v>98</v>
      </c>
      <c r="D29" s="1">
        <v>5</v>
      </c>
      <c r="E29" s="1" t="s">
        <v>62</v>
      </c>
      <c r="F29" s="1">
        <v>0.46865000000000001</v>
      </c>
      <c r="G29" s="1">
        <f t="shared" ref="G29:G31" si="3">D29*F29</f>
        <v>2.3432500000000003</v>
      </c>
    </row>
    <row r="30" spans="1:7" ht="23.25" customHeight="1" x14ac:dyDescent="0.25">
      <c r="A30" s="61"/>
      <c r="B30" s="61"/>
      <c r="C30" s="1" t="s">
        <v>97</v>
      </c>
      <c r="D30" s="1"/>
      <c r="E30" s="1"/>
      <c r="F30" s="1"/>
      <c r="G30" s="1">
        <f t="shared" si="3"/>
        <v>0</v>
      </c>
    </row>
    <row r="31" spans="1:7" ht="23.25" customHeight="1" x14ac:dyDescent="0.25">
      <c r="A31" s="61"/>
      <c r="B31" s="61"/>
      <c r="C31" s="1" t="s">
        <v>130</v>
      </c>
      <c r="D31" s="1">
        <v>1</v>
      </c>
      <c r="E31" s="1" t="s">
        <v>66</v>
      </c>
      <c r="F31" s="1">
        <v>350.61</v>
      </c>
      <c r="G31" s="1">
        <f t="shared" si="3"/>
        <v>350.61</v>
      </c>
    </row>
    <row r="32" spans="1:7" ht="23.25" customHeight="1" x14ac:dyDescent="0.25">
      <c r="A32" s="61"/>
      <c r="B32" s="61" t="s">
        <v>8</v>
      </c>
      <c r="C32" s="62" t="s">
        <v>11</v>
      </c>
      <c r="D32" s="62"/>
      <c r="E32" s="62"/>
      <c r="F32" s="62"/>
      <c r="G32" s="2">
        <f>SUM(G28:G31)</f>
        <v>355.65325000000001</v>
      </c>
    </row>
    <row r="33" spans="1:7" ht="23.25" customHeight="1" x14ac:dyDescent="0.25">
      <c r="A33" s="61" t="s">
        <v>53</v>
      </c>
      <c r="B33" s="61">
        <v>5</v>
      </c>
      <c r="C33" s="1" t="s">
        <v>63</v>
      </c>
      <c r="D33" s="1">
        <v>5</v>
      </c>
      <c r="E33" s="1" t="s">
        <v>62</v>
      </c>
      <c r="F33" s="1">
        <v>0.54</v>
      </c>
      <c r="G33" s="1">
        <f>D33*F33</f>
        <v>2.7</v>
      </c>
    </row>
    <row r="34" spans="1:7" ht="22.5" customHeight="1" x14ac:dyDescent="0.25">
      <c r="A34" s="61"/>
      <c r="B34" s="61"/>
      <c r="C34" s="1" t="s">
        <v>98</v>
      </c>
      <c r="D34" s="1">
        <v>5</v>
      </c>
      <c r="E34" s="1" t="s">
        <v>62</v>
      </c>
      <c r="F34" s="1">
        <v>0.46865000000000001</v>
      </c>
      <c r="G34" s="1">
        <f t="shared" ref="G34:G38" si="4">D34*F34</f>
        <v>2.3432500000000003</v>
      </c>
    </row>
    <row r="35" spans="1:7" ht="22.5" customHeight="1" x14ac:dyDescent="0.25">
      <c r="A35" s="61"/>
      <c r="B35" s="61"/>
      <c r="C35" s="1" t="s">
        <v>65</v>
      </c>
      <c r="D35" s="1">
        <v>2</v>
      </c>
      <c r="E35" s="1" t="s">
        <v>66</v>
      </c>
      <c r="F35" s="1">
        <v>1</v>
      </c>
      <c r="G35" s="1">
        <f t="shared" si="4"/>
        <v>2</v>
      </c>
    </row>
    <row r="36" spans="1:7" x14ac:dyDescent="0.25">
      <c r="A36" s="61"/>
      <c r="B36" s="61"/>
      <c r="C36" s="1" t="s">
        <v>97</v>
      </c>
      <c r="D36" s="1"/>
      <c r="E36" s="1"/>
      <c r="F36" s="1"/>
      <c r="G36" s="1">
        <f t="shared" si="4"/>
        <v>0</v>
      </c>
    </row>
    <row r="37" spans="1:7" x14ac:dyDescent="0.25">
      <c r="A37" s="61"/>
      <c r="B37" s="61"/>
      <c r="C37" s="1" t="s">
        <v>127</v>
      </c>
      <c r="D37" s="1"/>
      <c r="E37" s="1"/>
      <c r="F37" s="1"/>
      <c r="G37" s="1">
        <f t="shared" si="4"/>
        <v>0</v>
      </c>
    </row>
    <row r="38" spans="1:7" x14ac:dyDescent="0.25">
      <c r="A38" s="61"/>
      <c r="B38" s="61"/>
      <c r="C38" s="1" t="s">
        <v>130</v>
      </c>
      <c r="D38" s="1">
        <v>1</v>
      </c>
      <c r="E38" s="1" t="s">
        <v>66</v>
      </c>
      <c r="F38" s="1">
        <v>350.61</v>
      </c>
      <c r="G38" s="1">
        <f t="shared" si="4"/>
        <v>350.61</v>
      </c>
    </row>
    <row r="39" spans="1:7" x14ac:dyDescent="0.25">
      <c r="A39" s="61"/>
      <c r="B39" s="61" t="s">
        <v>8</v>
      </c>
      <c r="C39" s="62" t="s">
        <v>11</v>
      </c>
      <c r="D39" s="62"/>
      <c r="E39" s="62"/>
      <c r="F39" s="62"/>
      <c r="G39" s="2">
        <f>SUM(G33:G38)</f>
        <v>357.65325000000001</v>
      </c>
    </row>
    <row r="40" spans="1:7" x14ac:dyDescent="0.25">
      <c r="A40" s="61" t="s">
        <v>54</v>
      </c>
      <c r="B40" s="61">
        <v>6</v>
      </c>
      <c r="C40" s="1" t="s">
        <v>63</v>
      </c>
      <c r="D40" s="1">
        <v>5</v>
      </c>
      <c r="E40" s="1" t="s">
        <v>62</v>
      </c>
      <c r="F40" s="1">
        <v>0.54</v>
      </c>
      <c r="G40" s="1">
        <f>D40*F40</f>
        <v>2.7</v>
      </c>
    </row>
    <row r="41" spans="1:7" x14ac:dyDescent="0.25">
      <c r="A41" s="61"/>
      <c r="B41" s="61"/>
      <c r="C41" s="1" t="s">
        <v>98</v>
      </c>
      <c r="D41" s="1">
        <v>5</v>
      </c>
      <c r="E41" s="1" t="s">
        <v>62</v>
      </c>
      <c r="F41" s="1">
        <v>0.46865000000000001</v>
      </c>
      <c r="G41" s="1">
        <f t="shared" ref="G41:G45" si="5">D41*F41</f>
        <v>2.3432500000000003</v>
      </c>
    </row>
    <row r="42" spans="1:7" x14ac:dyDescent="0.25">
      <c r="A42" s="61"/>
      <c r="B42" s="61"/>
      <c r="C42" s="1" t="s">
        <v>65</v>
      </c>
      <c r="D42" s="1">
        <v>2</v>
      </c>
      <c r="E42" s="1" t="s">
        <v>66</v>
      </c>
      <c r="F42" s="1">
        <v>1</v>
      </c>
      <c r="G42" s="1">
        <f t="shared" si="5"/>
        <v>2</v>
      </c>
    </row>
    <row r="43" spans="1:7" x14ac:dyDescent="0.25">
      <c r="A43" s="61"/>
      <c r="B43" s="61"/>
      <c r="C43" s="1" t="s">
        <v>97</v>
      </c>
      <c r="D43" s="1"/>
      <c r="E43" s="1"/>
      <c r="F43" s="1"/>
      <c r="G43" s="1">
        <f t="shared" si="5"/>
        <v>0</v>
      </c>
    </row>
    <row r="44" spans="1:7" x14ac:dyDescent="0.25">
      <c r="A44" s="61"/>
      <c r="B44" s="61"/>
      <c r="C44" s="1" t="s">
        <v>127</v>
      </c>
      <c r="D44" s="1"/>
      <c r="E44" s="1"/>
      <c r="F44" s="1"/>
      <c r="G44" s="1">
        <f t="shared" si="5"/>
        <v>0</v>
      </c>
    </row>
    <row r="45" spans="1:7" x14ac:dyDescent="0.25">
      <c r="A45" s="61"/>
      <c r="B45" s="61"/>
      <c r="C45" s="1" t="s">
        <v>130</v>
      </c>
      <c r="D45" s="1">
        <v>1</v>
      </c>
      <c r="E45" s="1" t="s">
        <v>66</v>
      </c>
      <c r="F45" s="1">
        <v>350.61</v>
      </c>
      <c r="G45" s="1">
        <f t="shared" si="5"/>
        <v>350.61</v>
      </c>
    </row>
    <row r="46" spans="1:7" x14ac:dyDescent="0.25">
      <c r="A46" s="61"/>
      <c r="B46" s="61" t="s">
        <v>8</v>
      </c>
      <c r="C46" s="62" t="s">
        <v>11</v>
      </c>
      <c r="D46" s="62"/>
      <c r="E46" s="62"/>
      <c r="F46" s="62"/>
      <c r="G46" s="2">
        <f>SUM(G40:G45)</f>
        <v>357.65325000000001</v>
      </c>
    </row>
    <row r="47" spans="1:7" x14ac:dyDescent="0.25">
      <c r="A47" s="42"/>
      <c r="B47" s="42" t="s">
        <v>8</v>
      </c>
      <c r="C47" s="7" t="s">
        <v>17</v>
      </c>
      <c r="D47" s="60" t="s">
        <v>18</v>
      </c>
      <c r="E47" s="60"/>
      <c r="F47" s="60"/>
      <c r="G47" s="2"/>
    </row>
    <row r="48" spans="1:7" x14ac:dyDescent="0.25">
      <c r="A48" s="1"/>
      <c r="B48" s="1" t="s">
        <v>8</v>
      </c>
      <c r="C48" s="1" t="s">
        <v>9</v>
      </c>
      <c r="D48" s="60" t="s">
        <v>18</v>
      </c>
      <c r="E48" s="60"/>
      <c r="F48" s="60"/>
      <c r="G48" s="2"/>
    </row>
    <row r="49" spans="1:7" ht="45" x14ac:dyDescent="0.25">
      <c r="A49" s="1"/>
      <c r="B49" s="1" t="s">
        <v>8</v>
      </c>
      <c r="C49" s="8" t="s">
        <v>99</v>
      </c>
      <c r="D49" s="41"/>
      <c r="E49" s="41" t="s">
        <v>74</v>
      </c>
      <c r="F49" s="41"/>
      <c r="G49" s="2">
        <v>100</v>
      </c>
    </row>
    <row r="50" spans="1:7" x14ac:dyDescent="0.25">
      <c r="A50" s="1"/>
      <c r="B50" s="64" t="s">
        <v>12</v>
      </c>
      <c r="C50" s="64"/>
      <c r="D50" s="64"/>
      <c r="E50" s="64"/>
      <c r="F50" s="64"/>
      <c r="G50" s="20">
        <f>G14+G20+G27+G32+G39+G46+G49</f>
        <v>2240.9281500000002</v>
      </c>
    </row>
  </sheetData>
  <mergeCells count="32">
    <mergeCell ref="A7:G7"/>
    <mergeCell ref="D1:G1"/>
    <mergeCell ref="D2:G2"/>
    <mergeCell ref="D3:G3"/>
    <mergeCell ref="D4:G4"/>
    <mergeCell ref="D5:G5"/>
    <mergeCell ref="A1:C1"/>
    <mergeCell ref="A2:C2"/>
    <mergeCell ref="A3:C3"/>
    <mergeCell ref="A4:C4"/>
    <mergeCell ref="A5:C5"/>
    <mergeCell ref="A9:A14"/>
    <mergeCell ref="B9:B14"/>
    <mergeCell ref="C14:F14"/>
    <mergeCell ref="A15:A20"/>
    <mergeCell ref="B15:B20"/>
    <mergeCell ref="C20:F20"/>
    <mergeCell ref="A21:A27"/>
    <mergeCell ref="B21:B27"/>
    <mergeCell ref="C27:F27"/>
    <mergeCell ref="A28:A32"/>
    <mergeCell ref="B28:B32"/>
    <mergeCell ref="C32:F32"/>
    <mergeCell ref="D47:F47"/>
    <mergeCell ref="D48:F48"/>
    <mergeCell ref="B50:F50"/>
    <mergeCell ref="A33:A39"/>
    <mergeCell ref="B33:B39"/>
    <mergeCell ref="C39:F39"/>
    <mergeCell ref="A40:A46"/>
    <mergeCell ref="B40:B46"/>
    <mergeCell ref="C46:F46"/>
  </mergeCells>
  <pageMargins left="0.70866141732283472" right="0.70866141732283472" top="0.74803149606299213" bottom="0.74803149606299213" header="0.31496062992125984" footer="0.31496062992125984"/>
  <pageSetup scale="6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B1" zoomScaleNormal="100" zoomScalePageLayoutView="80" workbookViewId="0">
      <selection activeCell="G59" sqref="G59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2.7109375" customWidth="1"/>
    <col min="4" max="4" width="8.85546875" bestFit="1" customWidth="1"/>
    <col min="5" max="5" width="12.140625" customWidth="1"/>
    <col min="6" max="6" width="11.140625" bestFit="1" customWidth="1"/>
    <col min="7" max="7" width="37.28515625" customWidth="1"/>
  </cols>
  <sheetData>
    <row r="1" spans="1:7" ht="18.75" customHeight="1" x14ac:dyDescent="0.25">
      <c r="A1" s="56" t="s">
        <v>0</v>
      </c>
      <c r="B1" s="56"/>
      <c r="C1" s="56"/>
      <c r="D1" s="57" t="s">
        <v>75</v>
      </c>
      <c r="E1" s="58"/>
      <c r="F1" s="58"/>
      <c r="G1" s="59"/>
    </row>
    <row r="2" spans="1:7" ht="18.75" customHeight="1" x14ac:dyDescent="0.25">
      <c r="A2" s="56" t="s">
        <v>1</v>
      </c>
      <c r="B2" s="56"/>
      <c r="C2" s="56"/>
      <c r="D2" s="57" t="s">
        <v>19</v>
      </c>
      <c r="E2" s="58"/>
      <c r="F2" s="58"/>
      <c r="G2" s="59"/>
    </row>
    <row r="3" spans="1:7" ht="18.75" customHeight="1" x14ac:dyDescent="0.25">
      <c r="A3" s="56" t="s">
        <v>2</v>
      </c>
      <c r="B3" s="56"/>
      <c r="C3" s="56"/>
      <c r="D3" s="60" t="s">
        <v>132</v>
      </c>
      <c r="E3" s="60"/>
      <c r="F3" s="60"/>
      <c r="G3" s="60"/>
    </row>
    <row r="4" spans="1:7" ht="18.75" customHeight="1" x14ac:dyDescent="0.25">
      <c r="A4" s="56" t="s">
        <v>13</v>
      </c>
      <c r="B4" s="56"/>
      <c r="C4" s="56"/>
      <c r="D4" s="60" t="s">
        <v>70</v>
      </c>
      <c r="E4" s="60"/>
      <c r="F4" s="60"/>
      <c r="G4" s="60"/>
    </row>
    <row r="5" spans="1:7" ht="18.75" customHeight="1" x14ac:dyDescent="0.25">
      <c r="A5" s="56" t="s">
        <v>14</v>
      </c>
      <c r="B5" s="56"/>
      <c r="C5" s="56"/>
      <c r="D5" s="60" t="s">
        <v>131</v>
      </c>
      <c r="E5" s="60"/>
      <c r="F5" s="60"/>
      <c r="G5" s="60"/>
    </row>
    <row r="6" spans="1:7" ht="18.75" customHeight="1" x14ac:dyDescent="0.25">
      <c r="B6" s="5"/>
      <c r="C6" s="5"/>
      <c r="D6" s="6"/>
      <c r="E6" s="6"/>
      <c r="F6" s="6"/>
      <c r="G6" s="6"/>
    </row>
    <row r="7" spans="1:7" x14ac:dyDescent="0.25">
      <c r="A7" s="65" t="s">
        <v>27</v>
      </c>
      <c r="B7" s="65"/>
      <c r="C7" s="65"/>
      <c r="D7" s="65"/>
      <c r="E7" s="65"/>
      <c r="F7" s="65"/>
      <c r="G7" s="65"/>
    </row>
    <row r="8" spans="1:7" ht="24.75" customHeight="1" x14ac:dyDescent="0.25">
      <c r="A8" s="3" t="s">
        <v>15</v>
      </c>
      <c r="B8" s="3" t="s">
        <v>10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7" ht="23.25" customHeight="1" x14ac:dyDescent="0.25">
      <c r="A9" s="61" t="s">
        <v>55</v>
      </c>
      <c r="B9" s="61">
        <v>1</v>
      </c>
      <c r="C9" s="1" t="s">
        <v>63</v>
      </c>
      <c r="D9" s="1">
        <v>5</v>
      </c>
      <c r="E9" s="1" t="s">
        <v>62</v>
      </c>
      <c r="F9" s="1">
        <v>0.54</v>
      </c>
      <c r="G9" s="1">
        <f>D9*F9</f>
        <v>2.7</v>
      </c>
    </row>
    <row r="10" spans="1:7" ht="23.25" customHeight="1" x14ac:dyDescent="0.25">
      <c r="A10" s="61"/>
      <c r="B10" s="61"/>
      <c r="C10" s="1" t="s">
        <v>98</v>
      </c>
      <c r="D10" s="1">
        <v>5</v>
      </c>
      <c r="E10" s="1" t="s">
        <v>62</v>
      </c>
      <c r="F10" s="1">
        <v>0.46865000000000001</v>
      </c>
      <c r="G10" s="1">
        <f t="shared" ref="G10:G14" si="0">D10*F10</f>
        <v>2.3432500000000003</v>
      </c>
    </row>
    <row r="11" spans="1:7" ht="23.25" customHeight="1" x14ac:dyDescent="0.25">
      <c r="A11" s="61"/>
      <c r="B11" s="61"/>
      <c r="C11" s="1" t="s">
        <v>65</v>
      </c>
      <c r="D11" s="1">
        <v>4</v>
      </c>
      <c r="E11" s="1" t="s">
        <v>66</v>
      </c>
      <c r="F11" s="1">
        <v>1</v>
      </c>
      <c r="G11" s="1">
        <f t="shared" si="0"/>
        <v>4</v>
      </c>
    </row>
    <row r="12" spans="1:7" ht="23.25" customHeight="1" x14ac:dyDescent="0.25">
      <c r="A12" s="61"/>
      <c r="B12" s="61"/>
      <c r="C12" s="1" t="s">
        <v>67</v>
      </c>
      <c r="D12" s="1">
        <v>4</v>
      </c>
      <c r="E12" s="1" t="s">
        <v>69</v>
      </c>
      <c r="F12" s="1">
        <v>7.5</v>
      </c>
      <c r="G12" s="1">
        <f t="shared" si="0"/>
        <v>30</v>
      </c>
    </row>
    <row r="13" spans="1:7" ht="23.25" customHeight="1" x14ac:dyDescent="0.25">
      <c r="A13" s="61"/>
      <c r="B13" s="61"/>
      <c r="C13" s="1" t="s">
        <v>97</v>
      </c>
      <c r="D13" s="1"/>
      <c r="E13" s="1"/>
      <c r="F13" s="1"/>
      <c r="G13" s="1">
        <f t="shared" si="0"/>
        <v>0</v>
      </c>
    </row>
    <row r="14" spans="1:7" ht="23.25" customHeight="1" x14ac:dyDescent="0.25">
      <c r="A14" s="61"/>
      <c r="B14" s="61"/>
      <c r="C14" s="1" t="s">
        <v>130</v>
      </c>
      <c r="D14" s="1">
        <v>1</v>
      </c>
      <c r="E14" s="1" t="s">
        <v>66</v>
      </c>
      <c r="F14" s="1">
        <v>350.61</v>
      </c>
      <c r="G14" s="1">
        <f t="shared" si="0"/>
        <v>350.61</v>
      </c>
    </row>
    <row r="15" spans="1:7" ht="11.25" customHeight="1" x14ac:dyDescent="0.25">
      <c r="A15" s="61"/>
      <c r="B15" s="61"/>
      <c r="C15" s="62" t="s">
        <v>11</v>
      </c>
      <c r="D15" s="62"/>
      <c r="E15" s="62"/>
      <c r="F15" s="62"/>
      <c r="G15" s="2">
        <f>SUM(G9:G14)</f>
        <v>389.65325000000001</v>
      </c>
    </row>
    <row r="16" spans="1:7" ht="23.25" customHeight="1" x14ac:dyDescent="0.25">
      <c r="A16" s="61" t="s">
        <v>56</v>
      </c>
      <c r="B16" s="61">
        <v>2</v>
      </c>
      <c r="C16" s="1" t="s">
        <v>63</v>
      </c>
      <c r="D16" s="1">
        <v>5</v>
      </c>
      <c r="E16" s="1" t="s">
        <v>62</v>
      </c>
      <c r="F16" s="1">
        <v>0.54</v>
      </c>
      <c r="G16" s="1">
        <f>D16*F16</f>
        <v>2.7</v>
      </c>
    </row>
    <row r="17" spans="1:7" ht="23.25" customHeight="1" x14ac:dyDescent="0.25">
      <c r="A17" s="61"/>
      <c r="B17" s="61"/>
      <c r="C17" s="1" t="s">
        <v>98</v>
      </c>
      <c r="D17" s="1">
        <v>5</v>
      </c>
      <c r="E17" s="1" t="s">
        <v>62</v>
      </c>
      <c r="F17" s="1">
        <v>0.46865000000000001</v>
      </c>
      <c r="G17" s="1">
        <f t="shared" ref="G17:G21" si="1">D17*F17</f>
        <v>2.3432500000000003</v>
      </c>
    </row>
    <row r="18" spans="1:7" ht="23.25" customHeight="1" x14ac:dyDescent="0.25">
      <c r="A18" s="61"/>
      <c r="B18" s="61"/>
      <c r="C18" s="1" t="s">
        <v>65</v>
      </c>
      <c r="D18" s="1">
        <v>4</v>
      </c>
      <c r="E18" s="1" t="s">
        <v>66</v>
      </c>
      <c r="F18" s="1">
        <v>1</v>
      </c>
      <c r="G18" s="1">
        <f t="shared" si="1"/>
        <v>4</v>
      </c>
    </row>
    <row r="19" spans="1:7" ht="23.25" customHeight="1" x14ac:dyDescent="0.25">
      <c r="A19" s="61"/>
      <c r="B19" s="61"/>
      <c r="C19" s="1" t="s">
        <v>67</v>
      </c>
      <c r="D19" s="1">
        <v>4</v>
      </c>
      <c r="E19" s="1" t="s">
        <v>69</v>
      </c>
      <c r="F19" s="1">
        <v>7.5</v>
      </c>
      <c r="G19" s="1">
        <f t="shared" si="1"/>
        <v>30</v>
      </c>
    </row>
    <row r="20" spans="1:7" ht="23.25" customHeight="1" x14ac:dyDescent="0.25">
      <c r="A20" s="61"/>
      <c r="B20" s="61"/>
      <c r="C20" s="1" t="s">
        <v>97</v>
      </c>
      <c r="D20" s="1"/>
      <c r="E20" s="1"/>
      <c r="F20" s="1"/>
      <c r="G20" s="1">
        <f t="shared" si="1"/>
        <v>0</v>
      </c>
    </row>
    <row r="21" spans="1:7" ht="23.25" customHeight="1" x14ac:dyDescent="0.25">
      <c r="A21" s="61"/>
      <c r="B21" s="61"/>
      <c r="C21" s="1" t="s">
        <v>130</v>
      </c>
      <c r="D21" s="1">
        <v>1</v>
      </c>
      <c r="E21" s="1" t="s">
        <v>66</v>
      </c>
      <c r="F21" s="1">
        <v>350.61</v>
      </c>
      <c r="G21" s="1">
        <f t="shared" si="1"/>
        <v>350.61</v>
      </c>
    </row>
    <row r="22" spans="1:7" ht="15.75" customHeight="1" x14ac:dyDescent="0.25">
      <c r="A22" s="61"/>
      <c r="B22" s="61"/>
      <c r="C22" s="62" t="s">
        <v>11</v>
      </c>
      <c r="D22" s="62"/>
      <c r="E22" s="62"/>
      <c r="F22" s="62"/>
      <c r="G22" s="2">
        <f>SUM(G16:G21)</f>
        <v>389.65325000000001</v>
      </c>
    </row>
    <row r="23" spans="1:7" ht="23.25" customHeight="1" x14ac:dyDescent="0.25">
      <c r="A23" s="61" t="s">
        <v>57</v>
      </c>
      <c r="B23" s="61">
        <v>3</v>
      </c>
      <c r="C23" s="1" t="s">
        <v>63</v>
      </c>
      <c r="D23" s="1">
        <v>5</v>
      </c>
      <c r="E23" s="1" t="s">
        <v>62</v>
      </c>
      <c r="F23" s="1">
        <v>0.54</v>
      </c>
      <c r="G23" s="1">
        <f>D23*F23</f>
        <v>2.7</v>
      </c>
    </row>
    <row r="24" spans="1:7" ht="23.25" customHeight="1" x14ac:dyDescent="0.25">
      <c r="A24" s="61"/>
      <c r="B24" s="61"/>
      <c r="C24" s="1" t="s">
        <v>98</v>
      </c>
      <c r="D24" s="1">
        <v>5</v>
      </c>
      <c r="E24" s="1" t="s">
        <v>62</v>
      </c>
      <c r="F24" s="1">
        <v>0.46865000000000001</v>
      </c>
      <c r="G24" s="1">
        <f t="shared" ref="G24:G28" si="2">D24*F24</f>
        <v>2.3432500000000003</v>
      </c>
    </row>
    <row r="25" spans="1:7" ht="23.25" customHeight="1" x14ac:dyDescent="0.25">
      <c r="A25" s="61"/>
      <c r="B25" s="61"/>
      <c r="C25" s="1" t="s">
        <v>65</v>
      </c>
      <c r="D25" s="1">
        <v>4</v>
      </c>
      <c r="E25" s="1" t="s">
        <v>66</v>
      </c>
      <c r="F25" s="1">
        <v>1</v>
      </c>
      <c r="G25" s="1">
        <f t="shared" si="2"/>
        <v>4</v>
      </c>
    </row>
    <row r="26" spans="1:7" ht="23.25" customHeight="1" x14ac:dyDescent="0.25">
      <c r="A26" s="61"/>
      <c r="B26" s="61"/>
      <c r="C26" s="1" t="s">
        <v>67</v>
      </c>
      <c r="D26" s="1">
        <v>4</v>
      </c>
      <c r="E26" s="1" t="s">
        <v>69</v>
      </c>
      <c r="F26" s="1">
        <v>7.5</v>
      </c>
      <c r="G26" s="1">
        <f t="shared" si="2"/>
        <v>30</v>
      </c>
    </row>
    <row r="27" spans="1:7" ht="23.25" customHeight="1" x14ac:dyDescent="0.25">
      <c r="A27" s="61"/>
      <c r="B27" s="61"/>
      <c r="C27" s="1" t="s">
        <v>97</v>
      </c>
      <c r="D27" s="1"/>
      <c r="E27" s="1"/>
      <c r="F27" s="1"/>
      <c r="G27" s="1">
        <f t="shared" si="2"/>
        <v>0</v>
      </c>
    </row>
    <row r="28" spans="1:7" ht="23.25" customHeight="1" x14ac:dyDescent="0.25">
      <c r="A28" s="61"/>
      <c r="B28" s="61"/>
      <c r="C28" s="1" t="s">
        <v>130</v>
      </c>
      <c r="D28" s="1">
        <v>1</v>
      </c>
      <c r="E28" s="1" t="s">
        <v>66</v>
      </c>
      <c r="F28" s="1">
        <v>350.61</v>
      </c>
      <c r="G28" s="1">
        <f t="shared" si="2"/>
        <v>350.61</v>
      </c>
    </row>
    <row r="29" spans="1:7" ht="23.25" customHeight="1" x14ac:dyDescent="0.25">
      <c r="A29" s="61"/>
      <c r="B29" s="61"/>
      <c r="C29" s="62" t="s">
        <v>11</v>
      </c>
      <c r="D29" s="62"/>
      <c r="E29" s="62"/>
      <c r="F29" s="62"/>
      <c r="G29" s="2">
        <f>SUM(G23:G28)</f>
        <v>389.65325000000001</v>
      </c>
    </row>
    <row r="30" spans="1:7" ht="23.25" customHeight="1" x14ac:dyDescent="0.25">
      <c r="A30" s="61" t="s">
        <v>58</v>
      </c>
      <c r="B30" s="61">
        <v>4</v>
      </c>
      <c r="C30" s="1" t="s">
        <v>63</v>
      </c>
      <c r="D30" s="1">
        <v>5</v>
      </c>
      <c r="E30" s="1" t="s">
        <v>62</v>
      </c>
      <c r="F30" s="1">
        <v>0.54</v>
      </c>
      <c r="G30" s="1">
        <f>D30*F30</f>
        <v>2.7</v>
      </c>
    </row>
    <row r="31" spans="1:7" ht="23.25" customHeight="1" x14ac:dyDescent="0.25">
      <c r="A31" s="61"/>
      <c r="B31" s="61"/>
      <c r="C31" s="1" t="s">
        <v>98</v>
      </c>
      <c r="D31" s="1">
        <v>5</v>
      </c>
      <c r="E31" s="1" t="s">
        <v>62</v>
      </c>
      <c r="F31" s="1">
        <v>0.46865000000000001</v>
      </c>
      <c r="G31" s="1">
        <f t="shared" ref="G31:G34" si="3">D31*F31</f>
        <v>2.3432500000000003</v>
      </c>
    </row>
    <row r="32" spans="1:7" ht="23.25" customHeight="1" x14ac:dyDescent="0.25">
      <c r="A32" s="61"/>
      <c r="B32" s="61"/>
      <c r="C32" s="1" t="s">
        <v>67</v>
      </c>
      <c r="D32" s="1">
        <v>4</v>
      </c>
      <c r="E32" s="1" t="s">
        <v>69</v>
      </c>
      <c r="F32" s="1">
        <v>7.5</v>
      </c>
      <c r="G32" s="1">
        <f t="shared" si="3"/>
        <v>30</v>
      </c>
    </row>
    <row r="33" spans="1:7" ht="23.25" customHeight="1" x14ac:dyDescent="0.25">
      <c r="A33" s="61"/>
      <c r="B33" s="61"/>
      <c r="C33" s="1" t="s">
        <v>97</v>
      </c>
      <c r="D33" s="1"/>
      <c r="E33" s="1"/>
      <c r="F33" s="1"/>
      <c r="G33" s="1">
        <f t="shared" si="3"/>
        <v>0</v>
      </c>
    </row>
    <row r="34" spans="1:7" ht="23.25" customHeight="1" x14ac:dyDescent="0.25">
      <c r="A34" s="61"/>
      <c r="B34" s="61"/>
      <c r="C34" s="1" t="s">
        <v>130</v>
      </c>
      <c r="D34" s="1">
        <v>1</v>
      </c>
      <c r="E34" s="1" t="s">
        <v>66</v>
      </c>
      <c r="F34" s="1">
        <v>350.61</v>
      </c>
      <c r="G34" s="1">
        <f t="shared" si="3"/>
        <v>350.61</v>
      </c>
    </row>
    <row r="35" spans="1:7" ht="23.25" customHeight="1" x14ac:dyDescent="0.25">
      <c r="A35" s="61"/>
      <c r="B35" s="61" t="s">
        <v>8</v>
      </c>
      <c r="C35" s="62" t="s">
        <v>11</v>
      </c>
      <c r="D35" s="62"/>
      <c r="E35" s="62"/>
      <c r="F35" s="62"/>
      <c r="G35" s="2">
        <f>SUM(G30:G34)</f>
        <v>385.65325000000001</v>
      </c>
    </row>
    <row r="36" spans="1:7" ht="23.25" customHeight="1" x14ac:dyDescent="0.25">
      <c r="A36" s="61" t="s">
        <v>59</v>
      </c>
      <c r="B36" s="61">
        <v>5</v>
      </c>
      <c r="C36" s="1" t="s">
        <v>63</v>
      </c>
      <c r="D36" s="1">
        <v>5</v>
      </c>
      <c r="E36" s="1" t="s">
        <v>62</v>
      </c>
      <c r="F36" s="1">
        <v>0.54</v>
      </c>
      <c r="G36" s="1">
        <f>D36*F36</f>
        <v>2.7</v>
      </c>
    </row>
    <row r="37" spans="1:7" ht="22.5" customHeight="1" x14ac:dyDescent="0.25">
      <c r="A37" s="61"/>
      <c r="B37" s="61"/>
      <c r="C37" s="1" t="s">
        <v>98</v>
      </c>
      <c r="D37" s="1">
        <v>5</v>
      </c>
      <c r="E37" s="1" t="s">
        <v>62</v>
      </c>
      <c r="F37" s="1">
        <v>0.46865000000000001</v>
      </c>
      <c r="G37" s="1">
        <f t="shared" ref="G37:G40" si="4">D37*F37</f>
        <v>2.3432500000000003</v>
      </c>
    </row>
    <row r="38" spans="1:7" ht="22.5" customHeight="1" x14ac:dyDescent="0.25">
      <c r="A38" s="61"/>
      <c r="B38" s="61"/>
      <c r="C38" s="1" t="s">
        <v>67</v>
      </c>
      <c r="D38" s="1">
        <v>4</v>
      </c>
      <c r="E38" s="1" t="s">
        <v>69</v>
      </c>
      <c r="F38" s="1">
        <v>7.5</v>
      </c>
      <c r="G38" s="1">
        <f t="shared" si="4"/>
        <v>30</v>
      </c>
    </row>
    <row r="39" spans="1:7" x14ac:dyDescent="0.25">
      <c r="A39" s="61"/>
      <c r="B39" s="61"/>
      <c r="C39" s="1" t="s">
        <v>97</v>
      </c>
      <c r="D39" s="1"/>
      <c r="E39" s="1"/>
      <c r="F39" s="1"/>
      <c r="G39" s="1">
        <f t="shared" si="4"/>
        <v>0</v>
      </c>
    </row>
    <row r="40" spans="1:7" x14ac:dyDescent="0.25">
      <c r="A40" s="61"/>
      <c r="B40" s="61"/>
      <c r="C40" s="1" t="s">
        <v>130</v>
      </c>
      <c r="D40" s="1">
        <v>1</v>
      </c>
      <c r="E40" s="1" t="s">
        <v>66</v>
      </c>
      <c r="F40" s="1">
        <v>350.61</v>
      </c>
      <c r="G40" s="1">
        <f t="shared" si="4"/>
        <v>350.61</v>
      </c>
    </row>
    <row r="41" spans="1:7" x14ac:dyDescent="0.25">
      <c r="A41" s="61"/>
      <c r="B41" s="61" t="s">
        <v>8</v>
      </c>
      <c r="C41" s="62" t="s">
        <v>11</v>
      </c>
      <c r="D41" s="62"/>
      <c r="E41" s="62"/>
      <c r="F41" s="62"/>
      <c r="G41" s="2">
        <f>SUM(G36:G40)</f>
        <v>385.65325000000001</v>
      </c>
    </row>
    <row r="42" spans="1:7" x14ac:dyDescent="0.25">
      <c r="A42" s="61" t="s">
        <v>60</v>
      </c>
      <c r="B42" s="61">
        <v>6</v>
      </c>
      <c r="C42" s="1" t="s">
        <v>63</v>
      </c>
      <c r="D42" s="1">
        <v>3</v>
      </c>
      <c r="E42" s="1" t="s">
        <v>62</v>
      </c>
      <c r="F42" s="1">
        <v>0.54</v>
      </c>
      <c r="G42" s="1">
        <f>D42*F42</f>
        <v>1.62</v>
      </c>
    </row>
    <row r="43" spans="1:7" x14ac:dyDescent="0.25">
      <c r="A43" s="61"/>
      <c r="B43" s="61"/>
      <c r="C43" s="1" t="s">
        <v>98</v>
      </c>
      <c r="D43" s="1">
        <v>3</v>
      </c>
      <c r="E43" s="1" t="s">
        <v>62</v>
      </c>
      <c r="F43" s="1">
        <v>0.46865000000000001</v>
      </c>
      <c r="G43" s="1">
        <f>D43*F43</f>
        <v>1.40595</v>
      </c>
    </row>
    <row r="44" spans="1:7" x14ac:dyDescent="0.25">
      <c r="A44" s="61"/>
      <c r="B44" s="61"/>
      <c r="C44" s="1" t="s">
        <v>67</v>
      </c>
      <c r="D44" s="1">
        <v>4</v>
      </c>
      <c r="E44" s="1" t="s">
        <v>69</v>
      </c>
      <c r="F44" s="1">
        <v>7.5</v>
      </c>
      <c r="G44" s="1">
        <f t="shared" ref="G44:G46" si="5">D44*F44</f>
        <v>30</v>
      </c>
    </row>
    <row r="45" spans="1:7" x14ac:dyDescent="0.25">
      <c r="A45" s="61"/>
      <c r="B45" s="61"/>
      <c r="C45" s="1" t="s">
        <v>97</v>
      </c>
      <c r="D45" s="1"/>
      <c r="E45" s="1"/>
      <c r="F45" s="1"/>
      <c r="G45" s="1">
        <f t="shared" si="5"/>
        <v>0</v>
      </c>
    </row>
    <row r="46" spans="1:7" x14ac:dyDescent="0.25">
      <c r="A46" s="61"/>
      <c r="B46" s="61"/>
      <c r="C46" s="1" t="s">
        <v>130</v>
      </c>
      <c r="D46" s="1">
        <v>1</v>
      </c>
      <c r="E46" s="1" t="s">
        <v>66</v>
      </c>
      <c r="F46" s="1">
        <v>350.61</v>
      </c>
      <c r="G46" s="1">
        <f t="shared" si="5"/>
        <v>350.61</v>
      </c>
    </row>
    <row r="47" spans="1:7" x14ac:dyDescent="0.25">
      <c r="A47" s="61"/>
      <c r="B47" s="61" t="s">
        <v>8</v>
      </c>
      <c r="C47" s="62" t="s">
        <v>11</v>
      </c>
      <c r="D47" s="62"/>
      <c r="E47" s="62"/>
      <c r="F47" s="62"/>
      <c r="G47" s="2">
        <f>SUM(G42:G46)</f>
        <v>383.63595000000004</v>
      </c>
    </row>
    <row r="48" spans="1:7" x14ac:dyDescent="0.25">
      <c r="A48" s="61" t="s">
        <v>61</v>
      </c>
      <c r="B48" s="61">
        <v>7</v>
      </c>
      <c r="C48" s="1" t="s">
        <v>63</v>
      </c>
      <c r="D48" s="1">
        <v>3</v>
      </c>
      <c r="E48" s="1" t="s">
        <v>62</v>
      </c>
      <c r="F48" s="1">
        <v>0.54</v>
      </c>
      <c r="G48" s="1">
        <f>D48*F48</f>
        <v>1.62</v>
      </c>
    </row>
    <row r="49" spans="1:7" x14ac:dyDescent="0.25">
      <c r="A49" s="61"/>
      <c r="B49" s="61"/>
      <c r="C49" s="1" t="s">
        <v>98</v>
      </c>
      <c r="D49" s="1">
        <v>3</v>
      </c>
      <c r="E49" s="1" t="s">
        <v>62</v>
      </c>
      <c r="F49" s="1">
        <v>0.46865000000000001</v>
      </c>
      <c r="G49" s="1">
        <f t="shared" ref="G49:G52" si="6">D49*F49</f>
        <v>1.40595</v>
      </c>
    </row>
    <row r="50" spans="1:7" x14ac:dyDescent="0.25">
      <c r="A50" s="61"/>
      <c r="B50" s="61"/>
      <c r="C50" s="1" t="s">
        <v>67</v>
      </c>
      <c r="D50" s="1">
        <v>4</v>
      </c>
      <c r="E50" s="1" t="s">
        <v>69</v>
      </c>
      <c r="F50" s="1">
        <v>7.5</v>
      </c>
      <c r="G50" s="1">
        <f t="shared" si="6"/>
        <v>30</v>
      </c>
    </row>
    <row r="51" spans="1:7" x14ac:dyDescent="0.25">
      <c r="A51" s="61"/>
      <c r="B51" s="61"/>
      <c r="C51" s="1" t="s">
        <v>97</v>
      </c>
      <c r="D51" s="1"/>
      <c r="E51" s="1"/>
      <c r="F51" s="1"/>
      <c r="G51" s="1">
        <f t="shared" si="6"/>
        <v>0</v>
      </c>
    </row>
    <row r="52" spans="1:7" x14ac:dyDescent="0.25">
      <c r="A52" s="61"/>
      <c r="B52" s="61"/>
      <c r="C52" s="1" t="s">
        <v>130</v>
      </c>
      <c r="D52" s="1">
        <v>1</v>
      </c>
      <c r="E52" s="1" t="s">
        <v>66</v>
      </c>
      <c r="F52" s="1">
        <v>350.61</v>
      </c>
      <c r="G52" s="1">
        <f t="shared" si="6"/>
        <v>350.61</v>
      </c>
    </row>
    <row r="53" spans="1:7" x14ac:dyDescent="0.25">
      <c r="A53" s="61"/>
      <c r="B53" s="61" t="s">
        <v>8</v>
      </c>
      <c r="C53" s="62" t="s">
        <v>11</v>
      </c>
      <c r="D53" s="62"/>
      <c r="E53" s="62"/>
      <c r="F53" s="62"/>
      <c r="G53" s="2">
        <f>SUM(G48:G52)</f>
        <v>383.63595000000004</v>
      </c>
    </row>
    <row r="54" spans="1:7" x14ac:dyDescent="0.25">
      <c r="A54" s="42"/>
      <c r="B54" s="42" t="s">
        <v>8</v>
      </c>
      <c r="C54" s="7" t="s">
        <v>17</v>
      </c>
      <c r="D54" s="60" t="s">
        <v>18</v>
      </c>
      <c r="E54" s="60"/>
      <c r="F54" s="60"/>
      <c r="G54" s="2"/>
    </row>
    <row r="55" spans="1:7" x14ac:dyDescent="0.25">
      <c r="A55" s="1"/>
      <c r="B55" s="1" t="s">
        <v>8</v>
      </c>
      <c r="C55" s="1" t="s">
        <v>9</v>
      </c>
      <c r="D55" s="60" t="s">
        <v>18</v>
      </c>
      <c r="E55" s="60"/>
      <c r="F55" s="60"/>
      <c r="G55" s="2"/>
    </row>
    <row r="56" spans="1:7" ht="45" x14ac:dyDescent="0.25">
      <c r="A56" s="1"/>
      <c r="B56" s="1" t="s">
        <v>8</v>
      </c>
      <c r="C56" s="8" t="s">
        <v>99</v>
      </c>
      <c r="D56" s="41"/>
      <c r="E56" s="41" t="s">
        <v>74</v>
      </c>
      <c r="F56" s="41"/>
      <c r="G56" s="2">
        <v>100</v>
      </c>
    </row>
    <row r="57" spans="1:7" x14ac:dyDescent="0.25">
      <c r="A57" s="1"/>
      <c r="B57" s="64" t="s">
        <v>12</v>
      </c>
      <c r="C57" s="64"/>
      <c r="D57" s="64"/>
      <c r="E57" s="64"/>
      <c r="F57" s="64"/>
      <c r="G57" s="20">
        <f>G15+G22+G29+G35+G41+G47+G53+G56</f>
        <v>2807.5381499999999</v>
      </c>
    </row>
    <row r="59" spans="1:7" ht="36.75" customHeight="1" x14ac:dyDescent="0.25">
      <c r="E59" s="107" t="s">
        <v>78</v>
      </c>
      <c r="F59" s="107"/>
      <c r="G59" s="22">
        <v>15047.86</v>
      </c>
    </row>
  </sheetData>
  <mergeCells count="36">
    <mergeCell ref="E59:F59"/>
    <mergeCell ref="A7:G7"/>
    <mergeCell ref="D1:G1"/>
    <mergeCell ref="D2:G2"/>
    <mergeCell ref="D3:G3"/>
    <mergeCell ref="D4:G4"/>
    <mergeCell ref="D5:G5"/>
    <mergeCell ref="A9:A15"/>
    <mergeCell ref="B9:B15"/>
    <mergeCell ref="C15:F15"/>
    <mergeCell ref="A16:A22"/>
    <mergeCell ref="B16:B22"/>
    <mergeCell ref="C22:F22"/>
    <mergeCell ref="A23:A29"/>
    <mergeCell ref="B23:B29"/>
    <mergeCell ref="C29:F29"/>
    <mergeCell ref="A30:A35"/>
    <mergeCell ref="B30:B35"/>
    <mergeCell ref="C35:F35"/>
    <mergeCell ref="A36:A41"/>
    <mergeCell ref="B36:B41"/>
    <mergeCell ref="C41:F41"/>
    <mergeCell ref="B57:F57"/>
    <mergeCell ref="A48:A53"/>
    <mergeCell ref="B48:B53"/>
    <mergeCell ref="C53:F53"/>
    <mergeCell ref="A42:A47"/>
    <mergeCell ref="B42:B47"/>
    <mergeCell ref="C47:F47"/>
    <mergeCell ref="D54:F54"/>
    <mergeCell ref="D55:F55"/>
    <mergeCell ref="A5:C5"/>
    <mergeCell ref="A4:C4"/>
    <mergeCell ref="A3:C3"/>
    <mergeCell ref="A2:C2"/>
    <mergeCell ref="A1:C1"/>
  </mergeCells>
  <pageMargins left="0.70866141732283472" right="0.70866141732283472" top="0.74803149606299213" bottom="0.74803149606299213" header="0.31496062992125984" footer="0.31496062992125984"/>
  <pageSetup scale="6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8" zoomScale="80" zoomScaleNormal="80" workbookViewId="0">
      <selection activeCell="D27" sqref="D27:E27"/>
    </sheetView>
  </sheetViews>
  <sheetFormatPr baseColWidth="10" defaultRowHeight="15" x14ac:dyDescent="0.25"/>
  <cols>
    <col min="1" max="1" width="41.5703125" customWidth="1"/>
    <col min="2" max="2" width="12.5703125" customWidth="1"/>
    <col min="3" max="3" width="18.42578125" customWidth="1"/>
    <col min="4" max="4" width="11.85546875" bestFit="1" customWidth="1"/>
  </cols>
  <sheetData>
    <row r="1" spans="1:6" ht="27.75" customHeight="1" x14ac:dyDescent="0.25">
      <c r="A1" s="26" t="s">
        <v>0</v>
      </c>
      <c r="B1" s="80" t="s">
        <v>112</v>
      </c>
      <c r="C1" s="80"/>
      <c r="D1" s="80"/>
      <c r="E1" s="80"/>
    </row>
    <row r="2" spans="1:6" x14ac:dyDescent="0.25">
      <c r="A2" s="26" t="s">
        <v>1</v>
      </c>
      <c r="B2" s="60" t="s">
        <v>19</v>
      </c>
      <c r="C2" s="60"/>
      <c r="D2" s="60"/>
      <c r="E2" s="60"/>
    </row>
    <row r="3" spans="1:6" x14ac:dyDescent="0.25">
      <c r="A3" s="26" t="s">
        <v>2</v>
      </c>
      <c r="B3" s="60" t="s">
        <v>132</v>
      </c>
      <c r="C3" s="60"/>
      <c r="D3" s="60"/>
      <c r="E3" s="60"/>
    </row>
    <row r="4" spans="1:6" x14ac:dyDescent="0.25">
      <c r="A4" s="26" t="s">
        <v>13</v>
      </c>
      <c r="B4" s="60" t="s">
        <v>70</v>
      </c>
      <c r="C4" s="60"/>
      <c r="D4" s="60"/>
      <c r="E4" s="60"/>
    </row>
    <row r="5" spans="1:6" x14ac:dyDescent="0.25">
      <c r="A5" s="26" t="s">
        <v>14</v>
      </c>
      <c r="B5" s="60" t="s">
        <v>131</v>
      </c>
      <c r="C5" s="60"/>
      <c r="D5" s="60"/>
      <c r="E5" s="60"/>
    </row>
    <row r="6" spans="1:6" x14ac:dyDescent="0.25">
      <c r="A6" s="5"/>
      <c r="B6" s="5"/>
      <c r="C6" s="5"/>
      <c r="D6" s="5"/>
      <c r="E6" s="17"/>
      <c r="F6" s="17"/>
    </row>
    <row r="7" spans="1:6" x14ac:dyDescent="0.25">
      <c r="A7" s="79" t="s">
        <v>114</v>
      </c>
      <c r="B7" s="79"/>
      <c r="C7" s="79"/>
      <c r="D7" s="79"/>
      <c r="E7" s="79"/>
      <c r="F7" s="17"/>
    </row>
    <row r="8" spans="1:6" x14ac:dyDescent="0.25">
      <c r="A8" s="43" t="s">
        <v>111</v>
      </c>
      <c r="B8" s="43" t="s">
        <v>93</v>
      </c>
      <c r="C8" s="43" t="s">
        <v>94</v>
      </c>
      <c r="D8" s="69" t="s">
        <v>95</v>
      </c>
      <c r="E8" s="69"/>
    </row>
    <row r="9" spans="1:6" x14ac:dyDescent="0.25">
      <c r="A9" s="2" t="s">
        <v>79</v>
      </c>
      <c r="B9" s="43"/>
      <c r="C9" s="43"/>
      <c r="D9" s="69"/>
      <c r="E9" s="69"/>
    </row>
    <row r="10" spans="1:6" x14ac:dyDescent="0.25">
      <c r="A10" s="1" t="s">
        <v>80</v>
      </c>
      <c r="B10" s="1">
        <v>1</v>
      </c>
      <c r="C10" s="11">
        <v>10000</v>
      </c>
      <c r="D10" s="75">
        <f>B10*C10</f>
        <v>10000</v>
      </c>
      <c r="E10" s="75"/>
    </row>
    <row r="11" spans="1:6" x14ac:dyDescent="0.25">
      <c r="A11" s="1" t="s">
        <v>81</v>
      </c>
      <c r="B11" s="1"/>
      <c r="C11" s="1"/>
      <c r="D11" s="75"/>
      <c r="E11" s="75"/>
    </row>
    <row r="12" spans="1:6" x14ac:dyDescent="0.25">
      <c r="A12" s="1" t="s">
        <v>82</v>
      </c>
      <c r="B12" s="1"/>
      <c r="C12" s="1"/>
      <c r="D12" s="60"/>
      <c r="E12" s="60"/>
    </row>
    <row r="13" spans="1:6" x14ac:dyDescent="0.25">
      <c r="A13" s="1" t="s">
        <v>83</v>
      </c>
      <c r="B13" s="1"/>
      <c r="C13" s="1"/>
      <c r="D13" s="60"/>
      <c r="E13" s="60"/>
    </row>
    <row r="14" spans="1:6" x14ac:dyDescent="0.25">
      <c r="A14" s="1" t="s">
        <v>92</v>
      </c>
      <c r="B14" s="1"/>
      <c r="C14" s="1"/>
      <c r="D14" s="60"/>
      <c r="E14" s="60"/>
    </row>
    <row r="15" spans="1:6" x14ac:dyDescent="0.25">
      <c r="A15" s="1"/>
      <c r="B15" s="1"/>
      <c r="C15" s="1"/>
      <c r="D15" s="60"/>
      <c r="E15" s="60"/>
    </row>
    <row r="16" spans="1:6" x14ac:dyDescent="0.25">
      <c r="A16" s="1" t="s">
        <v>84</v>
      </c>
      <c r="B16" s="1">
        <v>1</v>
      </c>
      <c r="C16" s="11">
        <v>13000</v>
      </c>
      <c r="D16" s="75">
        <f>B16*C16</f>
        <v>13000</v>
      </c>
      <c r="E16" s="75"/>
      <c r="F16" s="17"/>
    </row>
    <row r="17" spans="1:11" x14ac:dyDescent="0.25">
      <c r="A17" s="1" t="s">
        <v>85</v>
      </c>
      <c r="B17" s="1"/>
      <c r="C17" s="1"/>
      <c r="D17" s="60"/>
      <c r="E17" s="60"/>
      <c r="F17" s="17"/>
    </row>
    <row r="18" spans="1:11" x14ac:dyDescent="0.25">
      <c r="A18" s="1" t="s">
        <v>86</v>
      </c>
      <c r="B18" s="1"/>
      <c r="C18" s="1"/>
      <c r="D18" s="60"/>
      <c r="E18" s="60"/>
      <c r="F18" s="17"/>
    </row>
    <row r="19" spans="1:11" x14ac:dyDescent="0.25">
      <c r="A19" s="1" t="s">
        <v>87</v>
      </c>
      <c r="B19" s="1"/>
      <c r="C19" s="1"/>
      <c r="D19" s="60"/>
      <c r="E19" s="60"/>
      <c r="F19" s="17"/>
    </row>
    <row r="20" spans="1:11" x14ac:dyDescent="0.25">
      <c r="A20" s="1" t="s">
        <v>91</v>
      </c>
      <c r="B20" s="1"/>
      <c r="C20" s="1"/>
      <c r="D20" s="60"/>
      <c r="E20" s="60"/>
      <c r="F20" s="19"/>
    </row>
    <row r="21" spans="1:11" x14ac:dyDescent="0.25">
      <c r="A21" s="1"/>
      <c r="B21" s="76" t="s">
        <v>123</v>
      </c>
      <c r="C21" s="77"/>
      <c r="D21" s="78">
        <f>D10+D16</f>
        <v>23000</v>
      </c>
      <c r="E21" s="78"/>
      <c r="F21" s="19"/>
    </row>
    <row r="22" spans="1:11" x14ac:dyDescent="0.25">
      <c r="A22" s="1"/>
      <c r="B22" s="52"/>
      <c r="C22" s="53" t="s">
        <v>137</v>
      </c>
      <c r="D22" s="73">
        <v>8625</v>
      </c>
      <c r="E22" s="74"/>
      <c r="F22" s="19"/>
    </row>
    <row r="23" spans="1:11" x14ac:dyDescent="0.25">
      <c r="A23" s="1"/>
      <c r="B23" s="52"/>
      <c r="C23" s="53" t="s">
        <v>12</v>
      </c>
      <c r="D23" s="75">
        <f>D21-D22</f>
        <v>14375</v>
      </c>
      <c r="E23" s="60"/>
      <c r="F23" s="19"/>
    </row>
    <row r="24" spans="1:11" x14ac:dyDescent="0.25">
      <c r="A24" s="2" t="s">
        <v>88</v>
      </c>
      <c r="B24" s="1"/>
      <c r="C24" s="1"/>
      <c r="D24" s="70"/>
      <c r="E24" s="70"/>
      <c r="F24" s="19"/>
    </row>
    <row r="25" spans="1:11" x14ac:dyDescent="0.25">
      <c r="A25" s="1" t="s">
        <v>89</v>
      </c>
      <c r="B25" s="1">
        <v>2</v>
      </c>
      <c r="C25" s="1">
        <v>1897</v>
      </c>
      <c r="D25" s="110">
        <f>B25*C25</f>
        <v>3794</v>
      </c>
      <c r="E25" s="110"/>
      <c r="F25" s="19"/>
    </row>
    <row r="26" spans="1:11" x14ac:dyDescent="0.25">
      <c r="A26" s="1" t="s">
        <v>116</v>
      </c>
      <c r="B26" s="1">
        <v>1</v>
      </c>
      <c r="C26" s="1">
        <v>0</v>
      </c>
      <c r="D26" s="110">
        <f t="shared" ref="D26:D31" si="0">B26*C26</f>
        <v>0</v>
      </c>
      <c r="E26" s="110"/>
      <c r="F26" s="19"/>
    </row>
    <row r="27" spans="1:11" x14ac:dyDescent="0.25">
      <c r="A27" s="1" t="s">
        <v>117</v>
      </c>
      <c r="B27" s="1">
        <v>2</v>
      </c>
      <c r="C27" s="1">
        <v>0</v>
      </c>
      <c r="D27" s="110">
        <f t="shared" si="0"/>
        <v>0</v>
      </c>
      <c r="E27" s="110"/>
      <c r="F27" s="19"/>
    </row>
    <row r="28" spans="1:11" x14ac:dyDescent="0.25">
      <c r="A28" s="1" t="s">
        <v>118</v>
      </c>
      <c r="B28" s="1">
        <v>2</v>
      </c>
      <c r="C28" s="1">
        <v>0</v>
      </c>
      <c r="D28" s="110">
        <f t="shared" si="0"/>
        <v>0</v>
      </c>
      <c r="E28" s="110"/>
      <c r="F28" s="19"/>
    </row>
    <row r="29" spans="1:11" ht="15.75" x14ac:dyDescent="0.25">
      <c r="A29" s="1" t="s">
        <v>90</v>
      </c>
      <c r="B29" s="1">
        <v>1</v>
      </c>
      <c r="C29" s="13">
        <v>8597</v>
      </c>
      <c r="D29" s="110">
        <f t="shared" si="0"/>
        <v>8597</v>
      </c>
      <c r="E29" s="110"/>
      <c r="F29" s="21"/>
    </row>
    <row r="30" spans="1:11" ht="15.75" x14ac:dyDescent="0.25">
      <c r="A30" s="1" t="s">
        <v>115</v>
      </c>
      <c r="B30" s="1">
        <v>1</v>
      </c>
      <c r="C30" s="13">
        <v>0</v>
      </c>
      <c r="D30" s="110">
        <f t="shared" si="0"/>
        <v>0</v>
      </c>
      <c r="E30" s="110"/>
      <c r="F30" s="21"/>
    </row>
    <row r="31" spans="1:11" x14ac:dyDescent="0.25">
      <c r="A31" s="1" t="s">
        <v>113</v>
      </c>
      <c r="B31" s="1">
        <v>1</v>
      </c>
      <c r="C31" s="1">
        <v>3599</v>
      </c>
      <c r="D31" s="110">
        <f t="shared" si="0"/>
        <v>3599</v>
      </c>
      <c r="E31" s="110"/>
      <c r="F31" s="108" t="s">
        <v>140</v>
      </c>
      <c r="G31" s="109"/>
      <c r="H31" s="109"/>
      <c r="I31" s="44"/>
      <c r="J31" s="16"/>
      <c r="K31" s="5"/>
    </row>
    <row r="32" spans="1:11" x14ac:dyDescent="0.25">
      <c r="A32" s="14"/>
      <c r="B32" s="71" t="s">
        <v>12</v>
      </c>
      <c r="C32" s="71"/>
      <c r="D32" s="70">
        <f>SUM(D24:D31)</f>
        <v>15990</v>
      </c>
      <c r="E32" s="70"/>
      <c r="F32" s="108"/>
      <c r="G32" s="109"/>
      <c r="H32" s="109"/>
      <c r="I32" s="44"/>
      <c r="J32" s="16"/>
      <c r="K32" s="5"/>
    </row>
    <row r="33" spans="1:5" x14ac:dyDescent="0.25">
      <c r="D33" s="72"/>
      <c r="E33" s="72"/>
    </row>
    <row r="39" spans="1:5" x14ac:dyDescent="0.25">
      <c r="A39" s="44"/>
      <c r="B39" s="16"/>
    </row>
    <row r="40" spans="1:5" x14ac:dyDescent="0.25">
      <c r="A40" s="44"/>
      <c r="B40" s="16"/>
      <c r="C40" s="5"/>
      <c r="D40" s="16"/>
    </row>
    <row r="41" spans="1:5" x14ac:dyDescent="0.25">
      <c r="A41" s="9"/>
      <c r="B41" s="10"/>
      <c r="D41" s="10"/>
    </row>
    <row r="44" spans="1:5" x14ac:dyDescent="0.25">
      <c r="A44" s="18"/>
      <c r="B44" s="18"/>
      <c r="C44" s="18"/>
      <c r="D44" s="18"/>
    </row>
    <row r="45" spans="1:5" ht="14.25" customHeight="1" x14ac:dyDescent="0.25">
      <c r="A45" s="18"/>
      <c r="B45" s="18"/>
      <c r="C45" s="18"/>
      <c r="D45" s="18"/>
    </row>
    <row r="46" spans="1:5" x14ac:dyDescent="0.25">
      <c r="A46" s="18"/>
      <c r="B46" s="18"/>
      <c r="C46" s="18"/>
      <c r="D46" s="18"/>
    </row>
    <row r="47" spans="1:5" x14ac:dyDescent="0.25">
      <c r="A47" s="18"/>
      <c r="B47" s="18"/>
      <c r="C47" s="18"/>
      <c r="D47" s="18"/>
    </row>
    <row r="48" spans="1:5" x14ac:dyDescent="0.25">
      <c r="A48" s="9"/>
    </row>
  </sheetData>
  <mergeCells count="35">
    <mergeCell ref="F31:H32"/>
    <mergeCell ref="A7:E7"/>
    <mergeCell ref="B1:E1"/>
    <mergeCell ref="B2:E2"/>
    <mergeCell ref="B3:E3"/>
    <mergeCell ref="B4:E4"/>
    <mergeCell ref="B5:E5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B21:C21"/>
    <mergeCell ref="D21:E21"/>
    <mergeCell ref="D24:E24"/>
    <mergeCell ref="D25:E25"/>
    <mergeCell ref="D32:E32"/>
    <mergeCell ref="B32:C32"/>
    <mergeCell ref="D33:E33"/>
    <mergeCell ref="D22:E22"/>
    <mergeCell ref="D23:E23"/>
    <mergeCell ref="D27:E27"/>
    <mergeCell ref="D28:E28"/>
    <mergeCell ref="D29:E29"/>
    <mergeCell ref="D30:E30"/>
    <mergeCell ref="D31:E31"/>
    <mergeCell ref="D26:E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topLeftCell="A4" zoomScaleNormal="80" workbookViewId="0">
      <selection activeCell="D10" sqref="D10:E10"/>
    </sheetView>
  </sheetViews>
  <sheetFormatPr baseColWidth="10" defaultRowHeight="15" x14ac:dyDescent="0.25"/>
  <cols>
    <col min="1" max="1" width="36" customWidth="1"/>
    <col min="2" max="2" width="12.5703125" customWidth="1"/>
    <col min="3" max="3" width="18.42578125" customWidth="1"/>
    <col min="4" max="4" width="11.85546875" bestFit="1" customWidth="1"/>
  </cols>
  <sheetData>
    <row r="1" spans="1:6" ht="27.75" customHeight="1" x14ac:dyDescent="0.25">
      <c r="A1" s="26" t="s">
        <v>0</v>
      </c>
      <c r="B1" s="80" t="s">
        <v>112</v>
      </c>
      <c r="C1" s="80"/>
      <c r="D1" s="80"/>
      <c r="E1" s="80"/>
    </row>
    <row r="2" spans="1:6" x14ac:dyDescent="0.25">
      <c r="A2" s="26" t="s">
        <v>1</v>
      </c>
      <c r="B2" s="60" t="s">
        <v>19</v>
      </c>
      <c r="C2" s="60"/>
      <c r="D2" s="60"/>
      <c r="E2" s="60"/>
    </row>
    <row r="3" spans="1:6" x14ac:dyDescent="0.25">
      <c r="A3" s="26" t="s">
        <v>2</v>
      </c>
      <c r="B3" s="60" t="s">
        <v>132</v>
      </c>
      <c r="C3" s="60"/>
      <c r="D3" s="60"/>
      <c r="E3" s="60"/>
    </row>
    <row r="4" spans="1:6" x14ac:dyDescent="0.25">
      <c r="A4" s="26" t="s">
        <v>13</v>
      </c>
      <c r="B4" s="60" t="s">
        <v>70</v>
      </c>
      <c r="C4" s="60"/>
      <c r="D4" s="60"/>
      <c r="E4" s="60"/>
    </row>
    <row r="5" spans="1:6" x14ac:dyDescent="0.25">
      <c r="A5" s="26" t="s">
        <v>14</v>
      </c>
      <c r="B5" s="60" t="s">
        <v>131</v>
      </c>
      <c r="C5" s="60"/>
      <c r="D5" s="60"/>
      <c r="E5" s="60"/>
    </row>
    <row r="6" spans="1:6" x14ac:dyDescent="0.25">
      <c r="A6" s="5"/>
      <c r="B6" s="5"/>
      <c r="C6" s="5"/>
      <c r="D6" s="5"/>
      <c r="E6" s="17"/>
      <c r="F6" s="17"/>
    </row>
    <row r="7" spans="1:6" x14ac:dyDescent="0.25">
      <c r="A7" s="79" t="s">
        <v>119</v>
      </c>
      <c r="B7" s="79"/>
      <c r="C7" s="79"/>
      <c r="D7" s="79"/>
      <c r="E7" s="79"/>
      <c r="F7" s="17"/>
    </row>
    <row r="8" spans="1:6" x14ac:dyDescent="0.25">
      <c r="A8" s="24" t="s">
        <v>111</v>
      </c>
      <c r="B8" s="24" t="s">
        <v>93</v>
      </c>
      <c r="C8" s="24" t="s">
        <v>94</v>
      </c>
      <c r="D8" s="69" t="s">
        <v>95</v>
      </c>
      <c r="E8" s="69"/>
    </row>
    <row r="9" spans="1:6" ht="30" x14ac:dyDescent="0.25">
      <c r="A9" s="27" t="s">
        <v>120</v>
      </c>
      <c r="B9" s="28">
        <v>1</v>
      </c>
      <c r="C9" s="28">
        <v>180</v>
      </c>
      <c r="D9" s="69">
        <f t="shared" ref="D9" si="0">B9*C9</f>
        <v>180</v>
      </c>
      <c r="E9" s="69"/>
    </row>
    <row r="10" spans="1:6" ht="120" x14ac:dyDescent="0.25">
      <c r="A10" s="8" t="s">
        <v>121</v>
      </c>
      <c r="B10" s="1">
        <v>1</v>
      </c>
      <c r="C10" s="23">
        <v>659</v>
      </c>
      <c r="D10" s="69">
        <f t="shared" ref="D10" si="1">B10*C10</f>
        <v>659</v>
      </c>
      <c r="E10" s="69"/>
    </row>
    <row r="11" spans="1:6" x14ac:dyDescent="0.25">
      <c r="A11" s="1"/>
      <c r="B11" s="81" t="s">
        <v>96</v>
      </c>
      <c r="C11" s="82"/>
      <c r="D11" s="57">
        <f>SUM(D9:E10)</f>
        <v>839</v>
      </c>
      <c r="E11" s="59"/>
    </row>
    <row r="12" spans="1:6" x14ac:dyDescent="0.25">
      <c r="A12" s="1"/>
      <c r="B12" s="1"/>
      <c r="C12" s="14" t="s">
        <v>122</v>
      </c>
      <c r="D12" s="60">
        <f>659*0.16</f>
        <v>105.44</v>
      </c>
      <c r="E12" s="60"/>
    </row>
    <row r="13" spans="1:6" x14ac:dyDescent="0.25">
      <c r="A13" s="1"/>
      <c r="B13" s="1"/>
      <c r="C13" s="14" t="s">
        <v>12</v>
      </c>
      <c r="D13" s="60">
        <f>SUM(D11:E12)</f>
        <v>944.44</v>
      </c>
      <c r="E13" s="60"/>
    </row>
    <row r="14" spans="1:6" x14ac:dyDescent="0.25">
      <c r="A14" s="5"/>
      <c r="B14" s="5"/>
      <c r="C14" s="5"/>
      <c r="D14" s="84"/>
      <c r="E14" s="84"/>
    </row>
    <row r="15" spans="1:6" x14ac:dyDescent="0.25">
      <c r="A15" s="5"/>
      <c r="B15" s="5"/>
      <c r="C15" s="29"/>
      <c r="D15" s="83"/>
      <c r="E15" s="83"/>
      <c r="F15" s="17"/>
    </row>
    <row r="16" spans="1:6" x14ac:dyDescent="0.25">
      <c r="A16" s="5"/>
      <c r="B16" s="5"/>
      <c r="C16" s="5"/>
      <c r="D16" s="84"/>
      <c r="E16" s="84"/>
      <c r="F16" s="17"/>
    </row>
    <row r="17" spans="1:10" x14ac:dyDescent="0.25">
      <c r="A17" s="5"/>
      <c r="B17" s="5"/>
      <c r="C17" s="5"/>
      <c r="D17" s="84"/>
      <c r="E17" s="84"/>
      <c r="F17" s="17"/>
    </row>
    <row r="18" spans="1:10" x14ac:dyDescent="0.25">
      <c r="A18" s="5"/>
      <c r="B18" s="5"/>
      <c r="C18" s="5"/>
      <c r="D18" s="84"/>
      <c r="E18" s="84"/>
      <c r="F18" s="17"/>
    </row>
    <row r="19" spans="1:10" x14ac:dyDescent="0.25">
      <c r="A19" s="5"/>
      <c r="B19" s="5"/>
      <c r="C19" s="5"/>
      <c r="D19" s="84"/>
      <c r="E19" s="84"/>
      <c r="F19" s="19"/>
    </row>
    <row r="20" spans="1:10" x14ac:dyDescent="0.25">
      <c r="A20" s="5"/>
      <c r="B20" s="5"/>
      <c r="C20" s="5"/>
      <c r="D20" s="83"/>
      <c r="E20" s="83"/>
      <c r="F20" s="19"/>
    </row>
    <row r="21" spans="1:10" x14ac:dyDescent="0.25">
      <c r="A21" s="30"/>
      <c r="B21" s="5"/>
      <c r="C21" s="5"/>
      <c r="D21" s="72"/>
      <c r="E21" s="72"/>
      <c r="F21" s="19"/>
    </row>
    <row r="22" spans="1:10" x14ac:dyDescent="0.25">
      <c r="A22" s="5"/>
      <c r="B22" s="5"/>
      <c r="C22" s="5"/>
      <c r="D22" s="84"/>
      <c r="E22" s="84"/>
      <c r="F22" s="19"/>
    </row>
    <row r="23" spans="1:10" x14ac:dyDescent="0.25">
      <c r="A23" s="5"/>
      <c r="B23" s="5"/>
      <c r="C23" s="5"/>
      <c r="D23" s="84"/>
      <c r="E23" s="84"/>
      <c r="F23" s="19"/>
    </row>
    <row r="24" spans="1:10" x14ac:dyDescent="0.25">
      <c r="A24" s="5"/>
      <c r="B24" s="5"/>
      <c r="C24" s="5"/>
      <c r="D24" s="84"/>
      <c r="E24" s="84"/>
      <c r="F24" s="19"/>
    </row>
    <row r="25" spans="1:10" x14ac:dyDescent="0.25">
      <c r="A25" s="5"/>
      <c r="B25" s="5"/>
      <c r="C25" s="5"/>
      <c r="D25" s="84"/>
      <c r="E25" s="84"/>
      <c r="F25" s="19"/>
    </row>
    <row r="26" spans="1:10" ht="15.75" x14ac:dyDescent="0.25">
      <c r="A26" s="5"/>
      <c r="B26" s="5"/>
      <c r="C26" s="31"/>
      <c r="D26" s="84"/>
      <c r="E26" s="84"/>
      <c r="F26" s="21"/>
    </row>
    <row r="27" spans="1:10" ht="15.75" x14ac:dyDescent="0.25">
      <c r="A27" s="5"/>
      <c r="B27" s="5"/>
      <c r="C27" s="31"/>
      <c r="D27" s="84"/>
      <c r="E27" s="84"/>
    </row>
    <row r="28" spans="1:10" ht="15.75" x14ac:dyDescent="0.25">
      <c r="A28" s="5"/>
      <c r="B28" s="5"/>
      <c r="C28" s="31"/>
      <c r="D28" s="84"/>
      <c r="E28" s="84"/>
      <c r="F28" s="21"/>
    </row>
    <row r="29" spans="1:10" x14ac:dyDescent="0.25">
      <c r="A29" s="5"/>
      <c r="B29" s="5"/>
      <c r="C29" s="5"/>
      <c r="D29" s="84"/>
      <c r="E29" s="84"/>
      <c r="I29" s="25"/>
      <c r="J29" s="12"/>
    </row>
    <row r="30" spans="1:10" x14ac:dyDescent="0.25">
      <c r="A30" s="15"/>
      <c r="B30" s="85"/>
      <c r="C30" s="85"/>
      <c r="D30" s="72"/>
      <c r="E30" s="72"/>
      <c r="I30" s="25"/>
      <c r="J30" s="12"/>
    </row>
    <row r="31" spans="1:10" x14ac:dyDescent="0.25">
      <c r="A31" s="5"/>
      <c r="B31" s="86"/>
      <c r="C31" s="86"/>
      <c r="D31" s="87"/>
      <c r="E31" s="87"/>
    </row>
    <row r="37" spans="1:4" x14ac:dyDescent="0.25">
      <c r="A37" s="15"/>
      <c r="B37" s="16"/>
    </row>
    <row r="38" spans="1:4" x14ac:dyDescent="0.25">
      <c r="A38" s="15"/>
      <c r="B38" s="16"/>
      <c r="C38" s="5"/>
      <c r="D38" s="16"/>
    </row>
    <row r="39" spans="1:4" x14ac:dyDescent="0.25">
      <c r="A39" s="9"/>
      <c r="B39" s="10"/>
      <c r="D39" s="10"/>
    </row>
    <row r="42" spans="1:4" x14ac:dyDescent="0.25">
      <c r="A42" s="18"/>
      <c r="B42" s="18"/>
      <c r="C42" s="18"/>
      <c r="D42" s="18"/>
    </row>
    <row r="43" spans="1:4" ht="14.25" customHeight="1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/>
      <c r="B45" s="18"/>
      <c r="C45" s="18"/>
      <c r="D45" s="18"/>
    </row>
    <row r="46" spans="1:4" x14ac:dyDescent="0.25">
      <c r="A46" s="9"/>
    </row>
  </sheetData>
  <mergeCells count="33">
    <mergeCell ref="B31:C31"/>
    <mergeCell ref="D31:E31"/>
    <mergeCell ref="D24:E24"/>
    <mergeCell ref="D25:E25"/>
    <mergeCell ref="D26:E26"/>
    <mergeCell ref="D27:E27"/>
    <mergeCell ref="D28:E28"/>
    <mergeCell ref="D29:E29"/>
    <mergeCell ref="B11:C11"/>
    <mergeCell ref="D20:E20"/>
    <mergeCell ref="D21:E21"/>
    <mergeCell ref="D22:E22"/>
    <mergeCell ref="B30:C30"/>
    <mergeCell ref="D30:E30"/>
    <mergeCell ref="D23:E23"/>
    <mergeCell ref="D13:E13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A7:E7"/>
    <mergeCell ref="B1:E1"/>
    <mergeCell ref="B2:E2"/>
    <mergeCell ref="B3:E3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FASE 1 FORMULACION</vt:lpstr>
      <vt:lpstr>FASE 2 PLANIFICACION</vt:lpstr>
      <vt:lpstr>FASE 3 ANALISIS</vt:lpstr>
      <vt:lpstr>FASE 4 INGENIERIA</vt:lpstr>
      <vt:lpstr>FASE 5 GENERACION DE PAGINAS</vt:lpstr>
      <vt:lpstr>FASE 6 PRUEBAS</vt:lpstr>
      <vt:lpstr>FASE 7 EVALUACION DEL CLIENTE</vt:lpstr>
      <vt:lpstr>PRESUPUESTO INICIAL</vt:lpstr>
      <vt:lpstr>GASTOS</vt:lpstr>
      <vt:lpstr>DEPRECIACION Y COSTO TOTAL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David Gálvez</cp:lastModifiedBy>
  <cp:lastPrinted>2014-10-28T18:28:15Z</cp:lastPrinted>
  <dcterms:created xsi:type="dcterms:W3CDTF">2013-01-29T15:19:47Z</dcterms:created>
  <dcterms:modified xsi:type="dcterms:W3CDTF">2014-11-12T15:36:09Z</dcterms:modified>
</cp:coreProperties>
</file>