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35"/>
  </bookViews>
  <sheets>
    <sheet name="EJERCICI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F65" i="1" s="1"/>
  <c r="H52" i="1"/>
  <c r="F52" i="1"/>
  <c r="F51" i="1"/>
  <c r="E48" i="1"/>
  <c r="K36" i="1"/>
  <c r="J36" i="1"/>
  <c r="H35" i="1"/>
  <c r="K35" i="1" s="1"/>
  <c r="L35" i="1" s="1"/>
  <c r="E41" i="1" s="1"/>
  <c r="H34" i="1"/>
  <c r="K34" i="1" s="1"/>
  <c r="L34" i="1" s="1"/>
  <c r="E40" i="1" s="1"/>
  <c r="E28" i="1"/>
  <c r="F18" i="1"/>
  <c r="H18" i="1" s="1"/>
  <c r="F17" i="1"/>
  <c r="G17" i="1" s="1"/>
  <c r="H17" i="1" s="1"/>
  <c r="L36" i="1"/>
  <c r="G5" i="1"/>
  <c r="G6" i="1" s="1"/>
  <c r="G7" i="1" s="1"/>
  <c r="H20" i="1" l="1"/>
  <c r="E42" i="1"/>
  <c r="L42" i="1" s="1"/>
  <c r="G8" i="1"/>
  <c r="G9" i="1" s="1"/>
  <c r="D64" i="1" l="1"/>
  <c r="F64" i="1" s="1"/>
  <c r="D60" i="1"/>
  <c r="D48" i="1"/>
  <c r="F48" i="1" s="1"/>
  <c r="J67" i="1"/>
  <c r="D58" i="1"/>
  <c r="F58" i="1" s="1"/>
  <c r="D54" i="1"/>
  <c r="D66" i="1"/>
  <c r="F66" i="1" s="1"/>
  <c r="D62" i="1"/>
  <c r="F62" i="1" s="1"/>
  <c r="D56" i="1"/>
  <c r="H54" i="1" l="1"/>
  <c r="F54" i="1"/>
  <c r="F60" i="1"/>
  <c r="H60" i="1"/>
  <c r="H56" i="1"/>
  <c r="F56" i="1"/>
  <c r="F67" i="1" l="1"/>
  <c r="H67" i="1"/>
  <c r="J68" i="1" l="1"/>
  <c r="J69" i="1" s="1"/>
  <c r="J70" i="1" s="1"/>
  <c r="J71" i="1" s="1"/>
</calcChain>
</file>

<file path=xl/sharedStrings.xml><?xml version="1.0" encoding="utf-8"?>
<sst xmlns="http://schemas.openxmlformats.org/spreadsheetml/2006/main" count="70" uniqueCount="56">
  <si>
    <t>2500x12</t>
  </si>
  <si>
    <t>SDI</t>
  </si>
  <si>
    <t>DIAS</t>
  </si>
  <si>
    <t>Vales comedor</t>
  </si>
  <si>
    <t>Vales de despensa</t>
  </si>
  <si>
    <t>exento</t>
  </si>
  <si>
    <t xml:space="preserve">Fondo de Ahorro </t>
  </si>
  <si>
    <t>IMSS</t>
  </si>
  <si>
    <t>Cotizaciones</t>
  </si>
  <si>
    <t>SD</t>
  </si>
  <si>
    <t>Prima Vacacional</t>
  </si>
  <si>
    <t>Aguinaldo</t>
  </si>
  <si>
    <t>salario diario integrado</t>
  </si>
  <si>
    <t xml:space="preserve">SALARIO  DIARIO </t>
  </si>
  <si>
    <t>DIARIO</t>
  </si>
  <si>
    <t>OBRERO</t>
  </si>
  <si>
    <t xml:space="preserve">PATRON </t>
  </si>
  <si>
    <t>360 IMPORTE DIARIO</t>
  </si>
  <si>
    <t>PRIMA VACAC.</t>
  </si>
  <si>
    <t>AGUINALDO</t>
  </si>
  <si>
    <t>FONDO AHORRO</t>
  </si>
  <si>
    <t>SALARIO BASE DE COTIZACION</t>
  </si>
  <si>
    <t>SALARIO</t>
  </si>
  <si>
    <t>PRIMA VACACION</t>
  </si>
  <si>
    <t>CALCULO DE LAS CUOTAS OBRERO PATRONALES</t>
  </si>
  <si>
    <t>SALARIO BASE DEL CALCULO</t>
  </si>
  <si>
    <t>CUOTA PATRONAL</t>
  </si>
  <si>
    <t>CUOTA OBRERA</t>
  </si>
  <si>
    <t>%</t>
  </si>
  <si>
    <t>$</t>
  </si>
  <si>
    <t>ESPECIE</t>
  </si>
  <si>
    <t>INGRESO HASTA 3 SMG</t>
  </si>
  <si>
    <t>EXCEDENTE DE 3 SMG</t>
  </si>
  <si>
    <t>DINERO</t>
  </si>
  <si>
    <t xml:space="preserve">ESPECIE </t>
  </si>
  <si>
    <t>5.- CESANTIA EN EDAD AVANZ Y V.</t>
  </si>
  <si>
    <t xml:space="preserve">SEGURO RETIRO </t>
  </si>
  <si>
    <t>OTROS CONCEPTOS</t>
  </si>
  <si>
    <t>INFONAVIT</t>
  </si>
  <si>
    <t>PRIMA ANTIGÜEDAD (12 DIAS X AÑO)</t>
  </si>
  <si>
    <t xml:space="preserve">IMPUESTOS S/ NOMINA </t>
  </si>
  <si>
    <t>TOTALES</t>
  </si>
  <si>
    <t>Calcule el Salario Diario Para Efectos del IMSS e INFONAVIT</t>
  </si>
  <si>
    <t>Salario mensual X12 meses</t>
  </si>
  <si>
    <t>Prima vacional</t>
  </si>
  <si>
    <t xml:space="preserve"> Calcule el Salario Diario Para Efectos del IMSS</t>
  </si>
  <si>
    <t>Prima vacacional</t>
  </si>
  <si>
    <t xml:space="preserve">Aguinaldo 15 dias </t>
  </si>
  <si>
    <t>SALARIO MINIMO</t>
  </si>
  <si>
    <t>RIESGO DE TRABAJO</t>
  </si>
  <si>
    <t>ENFERMEDAD Y MATERNIDAD</t>
  </si>
  <si>
    <t xml:space="preserve"> INVALIDEZ Y VIDA </t>
  </si>
  <si>
    <t>GUARDERIAS</t>
  </si>
  <si>
    <t>G. FABRICACION</t>
  </si>
  <si>
    <t xml:space="preserve">Con base en los siguentes datos, determine la cuota por hora de mano de obra </t>
  </si>
  <si>
    <t>DELIA SUSANA MORALES MALDONADO CU TONALA  T/V 7MO SEMESTRE COSTOSIII "CONTADURIA PUBLICA"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</si>
</sst>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00_-;\-* #,##0.0000_-;_-* &quot;-&quot;??_-;_-@_-"/>
    <numFmt numFmtId="167" formatCode="0.0000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i/>
      <u val="singleAccounting"/>
      <sz val="11"/>
      <color theme="1"/>
      <name val="Century Gothic"/>
      <family val="2"/>
    </font>
    <font>
      <b/>
      <sz val="11"/>
      <color theme="9" tint="-0.249977111117893"/>
      <name val="Century Gothic"/>
      <family val="2"/>
    </font>
    <font>
      <b/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4"/>
      <color theme="7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0" xfId="0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164" fontId="6" fillId="0" borderId="1" xfId="1" applyFont="1" applyBorder="1"/>
    <xf numFmtId="0" fontId="5" fillId="0" borderId="7" xfId="0" applyFont="1" applyBorder="1"/>
    <xf numFmtId="164" fontId="5" fillId="0" borderId="1" xfId="0" applyNumberFormat="1" applyFont="1" applyBorder="1"/>
    <xf numFmtId="165" fontId="5" fillId="0" borderId="1" xfId="2" applyFont="1" applyBorder="1"/>
    <xf numFmtId="2" fontId="5" fillId="0" borderId="1" xfId="0" applyNumberFormat="1" applyFont="1" applyBorder="1"/>
    <xf numFmtId="166" fontId="5" fillId="0" borderId="1" xfId="0" applyNumberFormat="1" applyFont="1" applyBorder="1"/>
    <xf numFmtId="167" fontId="5" fillId="0" borderId="1" xfId="0" applyNumberFormat="1" applyFont="1" applyBorder="1"/>
    <xf numFmtId="165" fontId="5" fillId="0" borderId="2" xfId="2" applyFont="1" applyBorder="1"/>
    <xf numFmtId="166" fontId="5" fillId="0" borderId="3" xfId="0" applyNumberFormat="1" applyFont="1" applyBorder="1"/>
    <xf numFmtId="165" fontId="5" fillId="0" borderId="6" xfId="2" applyFont="1" applyBorder="1"/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/>
    <xf numFmtId="167" fontId="5" fillId="3" borderId="1" xfId="0" applyNumberFormat="1" applyFont="1" applyFill="1" applyBorder="1"/>
    <xf numFmtId="166" fontId="5" fillId="3" borderId="1" xfId="0" applyNumberFormat="1" applyFont="1" applyFill="1" applyBorder="1"/>
    <xf numFmtId="0" fontId="6" fillId="3" borderId="1" xfId="0" applyFont="1" applyFill="1" applyBorder="1"/>
    <xf numFmtId="0" fontId="6" fillId="0" borderId="4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164" fontId="5" fillId="2" borderId="1" xfId="1" applyFont="1" applyFill="1" applyBorder="1"/>
    <xf numFmtId="9" fontId="5" fillId="2" borderId="1" xfId="1" applyNumberFormat="1" applyFont="1" applyFill="1" applyBorder="1"/>
    <xf numFmtId="0" fontId="5" fillId="0" borderId="1" xfId="0" applyFont="1" applyFill="1" applyBorder="1"/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/>
    <xf numFmtId="164" fontId="7" fillId="2" borderId="1" xfId="0" applyNumberFormat="1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10" fontId="5" fillId="0" borderId="1" xfId="0" applyNumberFormat="1" applyFont="1" applyFill="1" applyBorder="1"/>
    <xf numFmtId="9" fontId="5" fillId="0" borderId="1" xfId="0" applyNumberFormat="1" applyFont="1" applyFill="1" applyBorder="1"/>
    <xf numFmtId="168" fontId="5" fillId="0" borderId="1" xfId="0" applyNumberFormat="1" applyFont="1" applyFill="1" applyBorder="1"/>
    <xf numFmtId="0" fontId="5" fillId="0" borderId="0" xfId="0" applyFont="1" applyFill="1"/>
    <xf numFmtId="164" fontId="7" fillId="0" borderId="2" xfId="0" applyNumberFormat="1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/>
    <xf numFmtId="164" fontId="7" fillId="0" borderId="2" xfId="0" applyNumberFormat="1" applyFont="1" applyBorder="1"/>
    <xf numFmtId="164" fontId="7" fillId="0" borderId="2" xfId="1" applyFont="1" applyFill="1" applyBorder="1" applyAlignment="1">
      <alignment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J17" sqref="J17"/>
    </sheetView>
  </sheetViews>
  <sheetFormatPr baseColWidth="10" defaultColWidth="11.42578125" defaultRowHeight="15" x14ac:dyDescent="0.25"/>
  <cols>
    <col min="3" max="3" width="24.28515625" customWidth="1"/>
    <col min="4" max="4" width="22.140625" customWidth="1"/>
    <col min="5" max="5" width="12.5703125" customWidth="1"/>
    <col min="7" max="7" width="14.7109375" bestFit="1" customWidth="1"/>
    <col min="9" max="9" width="11.42578125" customWidth="1"/>
    <col min="10" max="10" width="14.42578125" customWidth="1"/>
  </cols>
  <sheetData>
    <row r="1" spans="1:10" ht="35.25" customHeight="1" x14ac:dyDescent="0.25">
      <c r="A1" s="55" t="s">
        <v>55</v>
      </c>
      <c r="B1" s="55"/>
      <c r="C1" s="55"/>
    </row>
    <row r="2" spans="1:10" ht="20.25" x14ac:dyDescent="0.25">
      <c r="C2" s="54" t="s">
        <v>42</v>
      </c>
      <c r="D2" s="54"/>
      <c r="E2" s="54"/>
      <c r="F2" s="54"/>
      <c r="G2" s="54"/>
      <c r="H2" s="54"/>
      <c r="I2" s="54"/>
      <c r="J2" s="54"/>
    </row>
    <row r="5" spans="1:10" ht="16.5" x14ac:dyDescent="0.3">
      <c r="C5" s="9" t="s">
        <v>43</v>
      </c>
      <c r="D5" s="10"/>
      <c r="E5" s="11"/>
      <c r="F5" s="9" t="s">
        <v>0</v>
      </c>
      <c r="G5" s="12">
        <f>2500*12</f>
        <v>30000</v>
      </c>
    </row>
    <row r="6" spans="1:10" ht="16.5" x14ac:dyDescent="0.3">
      <c r="C6" s="10" t="s">
        <v>11</v>
      </c>
      <c r="D6" s="13"/>
      <c r="E6" s="11"/>
      <c r="F6" s="9"/>
      <c r="G6" s="14">
        <f>G5/365*15</f>
        <v>1232.8767123287671</v>
      </c>
    </row>
    <row r="7" spans="1:10" ht="16.5" x14ac:dyDescent="0.3">
      <c r="C7" s="10" t="s">
        <v>44</v>
      </c>
      <c r="D7" s="13"/>
      <c r="E7" s="11"/>
      <c r="F7" s="9"/>
      <c r="G7" s="14">
        <f>G6*0.25</f>
        <v>308.21917808219177</v>
      </c>
    </row>
    <row r="8" spans="1:10" ht="16.5" x14ac:dyDescent="0.3">
      <c r="C8" s="10"/>
      <c r="D8" s="13"/>
      <c r="E8" s="11"/>
      <c r="F8" s="9"/>
      <c r="G8" s="14">
        <f>SUM(G5:G7)</f>
        <v>31541.095890410961</v>
      </c>
    </row>
    <row r="9" spans="1:10" ht="18" thickBot="1" x14ac:dyDescent="0.4">
      <c r="C9" s="10" t="s">
        <v>1</v>
      </c>
      <c r="D9" s="13"/>
      <c r="E9" s="11"/>
      <c r="F9" s="9"/>
      <c r="G9" s="56">
        <f>G8/245</f>
        <v>128.73916689963659</v>
      </c>
    </row>
    <row r="10" spans="1:10" ht="15.75" thickTop="1" x14ac:dyDescent="0.25"/>
    <row r="13" spans="1:10" ht="22.5" customHeight="1" x14ac:dyDescent="0.25">
      <c r="C13" s="54" t="s">
        <v>45</v>
      </c>
      <c r="D13" s="54"/>
      <c r="E13" s="54"/>
      <c r="F13" s="54"/>
      <c r="G13" s="54"/>
      <c r="H13" s="54"/>
      <c r="I13" s="54"/>
      <c r="J13" s="54"/>
    </row>
    <row r="16" spans="1:10" ht="18.75" x14ac:dyDescent="0.3">
      <c r="C16" s="2"/>
      <c r="D16" s="50" t="s">
        <v>48</v>
      </c>
      <c r="E16" s="51" t="s">
        <v>2</v>
      </c>
      <c r="F16" s="2"/>
      <c r="G16" s="2"/>
      <c r="H16" s="2"/>
    </row>
    <row r="17" spans="3:10" ht="16.5" x14ac:dyDescent="0.3">
      <c r="C17" s="48" t="s">
        <v>46</v>
      </c>
      <c r="D17" s="15">
        <v>107.14</v>
      </c>
      <c r="E17" s="15">
        <v>10</v>
      </c>
      <c r="F17" s="16">
        <f>D17*E17</f>
        <v>1071.4000000000001</v>
      </c>
      <c r="G17" s="15">
        <f>F17*0.25</f>
        <v>267.85000000000002</v>
      </c>
      <c r="H17" s="17">
        <f>G17/365</f>
        <v>0.73383561643835626</v>
      </c>
    </row>
    <row r="18" spans="3:10" ht="16.5" x14ac:dyDescent="0.3">
      <c r="C18" s="48" t="s">
        <v>47</v>
      </c>
      <c r="D18" s="15">
        <v>107.14</v>
      </c>
      <c r="E18" s="15">
        <v>15</v>
      </c>
      <c r="F18" s="16">
        <f>D18*E18</f>
        <v>1607.1</v>
      </c>
      <c r="G18" s="18"/>
      <c r="H18" s="17">
        <f>F18/365</f>
        <v>4.4030136986301365</v>
      </c>
    </row>
    <row r="19" spans="3:10" ht="17.25" thickBot="1" x14ac:dyDescent="0.35">
      <c r="C19" s="48" t="s">
        <v>3</v>
      </c>
      <c r="D19" s="15">
        <v>40</v>
      </c>
      <c r="E19" s="9"/>
      <c r="F19" s="9"/>
      <c r="G19" s="18"/>
      <c r="H19" s="19">
        <v>40</v>
      </c>
    </row>
    <row r="20" spans="3:10" ht="17.25" thickTop="1" x14ac:dyDescent="0.3">
      <c r="C20" s="48"/>
      <c r="D20" s="9"/>
      <c r="E20" s="9"/>
      <c r="F20" s="9"/>
      <c r="G20" s="18"/>
      <c r="H20" s="20">
        <f>SUM(H17:H19)</f>
        <v>45.136849315068496</v>
      </c>
    </row>
    <row r="21" spans="3:10" ht="16.5" x14ac:dyDescent="0.3">
      <c r="C21" s="27" t="s">
        <v>4</v>
      </c>
      <c r="D21" s="27" t="s">
        <v>5</v>
      </c>
      <c r="E21" s="24"/>
      <c r="F21" s="24"/>
      <c r="G21" s="25"/>
      <c r="H21" s="26"/>
    </row>
    <row r="22" spans="3:10" ht="16.5" x14ac:dyDescent="0.3">
      <c r="C22" s="27" t="s">
        <v>6</v>
      </c>
      <c r="D22" s="27" t="s">
        <v>5</v>
      </c>
      <c r="E22" s="24"/>
      <c r="F22" s="24"/>
      <c r="G22" s="25"/>
      <c r="H22" s="26"/>
    </row>
    <row r="23" spans="3:10" ht="34.5" customHeight="1" x14ac:dyDescent="0.3">
      <c r="C23" s="49" t="s">
        <v>7</v>
      </c>
      <c r="D23" s="9" t="s">
        <v>8</v>
      </c>
      <c r="E23" s="9"/>
      <c r="F23" s="9"/>
      <c r="G23" s="9"/>
      <c r="H23" s="9"/>
    </row>
    <row r="24" spans="3:10" ht="16.5" x14ac:dyDescent="0.3">
      <c r="C24" s="1"/>
      <c r="D24" s="9" t="s">
        <v>9</v>
      </c>
      <c r="E24" s="9">
        <v>107.14</v>
      </c>
      <c r="F24" s="9"/>
      <c r="G24" s="9"/>
      <c r="H24" s="9"/>
    </row>
    <row r="25" spans="3:10" ht="16.5" x14ac:dyDescent="0.3">
      <c r="C25" s="1"/>
      <c r="D25" s="9" t="s">
        <v>10</v>
      </c>
      <c r="E25" s="17">
        <v>0.73380000000000001</v>
      </c>
      <c r="F25" s="9"/>
      <c r="G25" s="9"/>
      <c r="H25" s="9"/>
    </row>
    <row r="26" spans="3:10" ht="16.5" x14ac:dyDescent="0.3">
      <c r="C26" s="1"/>
      <c r="D26" s="9" t="s">
        <v>11</v>
      </c>
      <c r="E26" s="9">
        <v>4.4029999999999996</v>
      </c>
      <c r="F26" s="9"/>
      <c r="G26" s="9"/>
      <c r="H26" s="9"/>
    </row>
    <row r="27" spans="3:10" ht="16.5" x14ac:dyDescent="0.3">
      <c r="C27" s="1"/>
      <c r="D27" s="9" t="s">
        <v>3</v>
      </c>
      <c r="E27" s="21">
        <v>40</v>
      </c>
      <c r="F27" s="9"/>
      <c r="G27" s="9"/>
      <c r="H27" s="9"/>
    </row>
    <row r="28" spans="3:10" ht="31.5" thickBot="1" x14ac:dyDescent="0.4">
      <c r="C28" s="3"/>
      <c r="D28" s="28" t="s">
        <v>12</v>
      </c>
      <c r="E28" s="57">
        <f>SUM(E24:E27)</f>
        <v>152.27680000000001</v>
      </c>
      <c r="F28" s="22"/>
      <c r="G28" s="23"/>
      <c r="H28" s="23"/>
    </row>
    <row r="29" spans="3:10" ht="15.75" thickTop="1" x14ac:dyDescent="0.25"/>
    <row r="31" spans="3:10" ht="30" customHeight="1" x14ac:dyDescent="0.25">
      <c r="C31" s="54" t="s">
        <v>54</v>
      </c>
      <c r="D31" s="54"/>
      <c r="E31" s="54"/>
      <c r="F31" s="54"/>
      <c r="G31" s="54"/>
      <c r="H31" s="54"/>
      <c r="I31" s="54"/>
      <c r="J31" s="54"/>
    </row>
    <row r="33" spans="3:12" ht="42.75" x14ac:dyDescent="0.25">
      <c r="C33" s="29"/>
      <c r="D33" s="29"/>
      <c r="E33" s="37" t="s">
        <v>13</v>
      </c>
      <c r="F33" s="37" t="s">
        <v>14</v>
      </c>
      <c r="G33" s="37"/>
      <c r="H33" s="37"/>
      <c r="I33" s="37"/>
      <c r="J33" s="37" t="s">
        <v>15</v>
      </c>
      <c r="K33" s="37" t="s">
        <v>16</v>
      </c>
      <c r="L33" s="37" t="s">
        <v>17</v>
      </c>
    </row>
    <row r="34" spans="3:12" ht="16.5" x14ac:dyDescent="0.3">
      <c r="C34" s="30" t="s">
        <v>18</v>
      </c>
      <c r="D34" s="30"/>
      <c r="E34" s="31">
        <v>100</v>
      </c>
      <c r="F34" s="31">
        <v>12</v>
      </c>
      <c r="G34" s="31"/>
      <c r="H34" s="31">
        <f>E34*F34</f>
        <v>1200</v>
      </c>
      <c r="I34" s="32">
        <v>0.4</v>
      </c>
      <c r="J34" s="32"/>
      <c r="K34" s="31">
        <f>H34*I34</f>
        <v>480</v>
      </c>
      <c r="L34" s="31">
        <f>K34/365</f>
        <v>1.3150684931506849</v>
      </c>
    </row>
    <row r="35" spans="3:12" ht="16.5" x14ac:dyDescent="0.3">
      <c r="C35" s="30" t="s">
        <v>19</v>
      </c>
      <c r="D35" s="30"/>
      <c r="E35" s="31">
        <v>100</v>
      </c>
      <c r="F35" s="31">
        <v>20</v>
      </c>
      <c r="G35" s="31"/>
      <c r="H35" s="31">
        <f>E35*F35</f>
        <v>2000</v>
      </c>
      <c r="I35" s="31"/>
      <c r="J35" s="31"/>
      <c r="K35" s="31">
        <f>H35</f>
        <v>2000</v>
      </c>
      <c r="L35" s="31">
        <f>K35/365</f>
        <v>5.4794520547945202</v>
      </c>
    </row>
    <row r="36" spans="3:12" ht="16.5" x14ac:dyDescent="0.3">
      <c r="C36" s="30" t="s">
        <v>20</v>
      </c>
      <c r="D36" s="30"/>
      <c r="E36" s="31">
        <v>100</v>
      </c>
      <c r="F36" s="31"/>
      <c r="G36" s="31"/>
      <c r="H36" s="31"/>
      <c r="I36" s="32">
        <v>0.1</v>
      </c>
      <c r="J36" s="31">
        <f>E36*I36</f>
        <v>10</v>
      </c>
      <c r="K36" s="31">
        <f>I36*E36</f>
        <v>10</v>
      </c>
      <c r="L36" s="31">
        <f>J36+K36</f>
        <v>20</v>
      </c>
    </row>
    <row r="37" spans="3:12" ht="16.5" x14ac:dyDescent="0.3"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3:12" ht="33" x14ac:dyDescent="0.3">
      <c r="C38" s="30" t="s">
        <v>7</v>
      </c>
      <c r="D38" s="34" t="s">
        <v>21</v>
      </c>
      <c r="E38" s="30"/>
      <c r="F38" s="30"/>
      <c r="G38" s="30"/>
      <c r="H38" s="30"/>
      <c r="I38" s="30"/>
      <c r="J38" s="30"/>
      <c r="K38" s="30"/>
      <c r="L38" s="30"/>
    </row>
    <row r="39" spans="3:12" ht="16.5" x14ac:dyDescent="0.3">
      <c r="C39" s="30"/>
      <c r="D39" s="30" t="s">
        <v>22</v>
      </c>
      <c r="E39" s="30">
        <v>100</v>
      </c>
      <c r="F39" s="30"/>
      <c r="G39" s="30"/>
      <c r="H39" s="30"/>
      <c r="I39" s="30"/>
      <c r="J39" s="30"/>
      <c r="K39" s="30"/>
      <c r="L39" s="30"/>
    </row>
    <row r="40" spans="3:12" ht="16.5" x14ac:dyDescent="0.3">
      <c r="C40" s="30"/>
      <c r="D40" s="30" t="s">
        <v>23</v>
      </c>
      <c r="E40" s="35">
        <f>L34</f>
        <v>1.3150684931506849</v>
      </c>
      <c r="F40" s="30"/>
      <c r="G40" s="30"/>
      <c r="H40" s="30"/>
      <c r="I40" s="30"/>
      <c r="J40" s="30"/>
      <c r="K40" s="30"/>
      <c r="L40" s="30"/>
    </row>
    <row r="41" spans="3:12" ht="16.5" x14ac:dyDescent="0.3">
      <c r="C41" s="30"/>
      <c r="D41" s="30" t="s">
        <v>19</v>
      </c>
      <c r="E41" s="35">
        <f>L35</f>
        <v>5.4794520547945202</v>
      </c>
      <c r="F41" s="30"/>
      <c r="G41" s="30"/>
      <c r="H41" s="30"/>
      <c r="I41" s="30"/>
      <c r="J41" s="30"/>
      <c r="K41" s="30"/>
      <c r="L41" s="30"/>
    </row>
    <row r="42" spans="3:12" ht="18" thickBot="1" x14ac:dyDescent="0.4">
      <c r="C42" s="30"/>
      <c r="D42" s="30"/>
      <c r="E42" s="36">
        <f>E39+E40+E41</f>
        <v>106.79452054794521</v>
      </c>
      <c r="F42" s="30"/>
      <c r="G42" s="30"/>
      <c r="H42" s="30"/>
      <c r="I42" s="30"/>
      <c r="J42" s="30"/>
      <c r="K42" s="30"/>
      <c r="L42" s="47">
        <f>E42</f>
        <v>106.79452054794521</v>
      </c>
    </row>
    <row r="43" spans="3:12" ht="15.75" thickTop="1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ht="32.25" customHeight="1" x14ac:dyDescent="0.25">
      <c r="C45" s="54" t="s">
        <v>24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3:12" ht="28.5" x14ac:dyDescent="0.25">
      <c r="C46" s="7"/>
      <c r="D46" s="37" t="s">
        <v>25</v>
      </c>
      <c r="E46" s="37" t="s">
        <v>26</v>
      </c>
      <c r="F46" s="37"/>
      <c r="G46" s="37" t="s">
        <v>27</v>
      </c>
      <c r="H46" s="37"/>
      <c r="I46" s="7"/>
      <c r="J46" s="2"/>
      <c r="K46" s="6"/>
      <c r="L46" s="6"/>
    </row>
    <row r="47" spans="3:12" ht="15.75" x14ac:dyDescent="0.25">
      <c r="C47" s="38" t="s">
        <v>49</v>
      </c>
      <c r="D47" s="4"/>
      <c r="E47" s="8" t="s">
        <v>28</v>
      </c>
      <c r="F47" s="8" t="s">
        <v>29</v>
      </c>
      <c r="G47" s="8" t="s">
        <v>28</v>
      </c>
      <c r="H47" s="8" t="s">
        <v>29</v>
      </c>
      <c r="I47" s="4"/>
      <c r="J47" s="4"/>
      <c r="K47" s="6"/>
      <c r="L47" s="6"/>
    </row>
    <row r="48" spans="3:12" ht="16.5" x14ac:dyDescent="0.3">
      <c r="C48" s="30"/>
      <c r="D48" s="35">
        <f>L42</f>
        <v>106.79452054794521</v>
      </c>
      <c r="E48" s="33">
        <f>2.5984%</f>
        <v>2.5983999999999997E-2</v>
      </c>
      <c r="F48" s="42">
        <f>D48*E48</f>
        <v>2.7749488219178082</v>
      </c>
      <c r="G48" s="42"/>
      <c r="H48" s="33"/>
      <c r="I48" s="30"/>
      <c r="J48" s="30"/>
      <c r="K48" s="6"/>
      <c r="L48" s="6"/>
    </row>
    <row r="49" spans="3:12" ht="16.5" x14ac:dyDescent="0.3">
      <c r="C49" s="38" t="s">
        <v>50</v>
      </c>
      <c r="D49" s="30"/>
      <c r="E49" s="33"/>
      <c r="F49" s="33"/>
      <c r="G49" s="33"/>
      <c r="H49" s="33"/>
      <c r="I49" s="30"/>
      <c r="J49" s="30"/>
      <c r="K49" s="6"/>
      <c r="L49" s="6"/>
    </row>
    <row r="50" spans="3:12" ht="16.5" x14ac:dyDescent="0.3">
      <c r="C50" s="39" t="s">
        <v>30</v>
      </c>
      <c r="D50" s="30"/>
      <c r="E50" s="33"/>
      <c r="F50" s="33"/>
      <c r="G50" s="33"/>
      <c r="H50" s="33"/>
      <c r="I50" s="30"/>
      <c r="J50" s="30"/>
      <c r="K50" s="6"/>
      <c r="L50" s="6"/>
    </row>
    <row r="51" spans="3:12" ht="16.5" x14ac:dyDescent="0.3">
      <c r="C51" s="30" t="s">
        <v>31</v>
      </c>
      <c r="D51" s="31">
        <v>100</v>
      </c>
      <c r="E51" s="43">
        <v>0.13900000000000001</v>
      </c>
      <c r="F51" s="42">
        <f>D51*E51</f>
        <v>13.900000000000002</v>
      </c>
      <c r="G51" s="33"/>
      <c r="H51" s="33"/>
      <c r="I51" s="30"/>
      <c r="J51" s="30"/>
      <c r="K51" s="6"/>
      <c r="L51" s="6"/>
    </row>
    <row r="52" spans="3:12" ht="16.5" x14ac:dyDescent="0.3">
      <c r="C52" s="30" t="s">
        <v>32</v>
      </c>
      <c r="D52" s="30"/>
      <c r="E52" s="44">
        <v>0.06</v>
      </c>
      <c r="F52" s="42">
        <f>D51*E52</f>
        <v>6</v>
      </c>
      <c r="G52" s="44">
        <v>0.02</v>
      </c>
      <c r="H52" s="42">
        <f>D51*G52</f>
        <v>2</v>
      </c>
      <c r="I52" s="30"/>
      <c r="J52" s="30"/>
      <c r="K52" s="6"/>
      <c r="L52" s="6"/>
    </row>
    <row r="53" spans="3:12" ht="16.5" x14ac:dyDescent="0.3">
      <c r="C53" s="39" t="s">
        <v>33</v>
      </c>
      <c r="D53" s="30"/>
      <c r="E53" s="33"/>
      <c r="F53" s="33"/>
      <c r="G53" s="33"/>
      <c r="H53" s="33"/>
      <c r="I53" s="30"/>
      <c r="J53" s="30"/>
      <c r="K53" s="6"/>
      <c r="L53" s="6"/>
    </row>
    <row r="54" spans="3:12" ht="16.5" x14ac:dyDescent="0.3">
      <c r="C54" s="30" t="s">
        <v>26</v>
      </c>
      <c r="D54" s="35">
        <f>L42</f>
        <v>106.79452054794521</v>
      </c>
      <c r="E54" s="44">
        <v>0.7</v>
      </c>
      <c r="F54" s="42">
        <f>D54*E54</f>
        <v>74.756164383561639</v>
      </c>
      <c r="G54" s="44">
        <v>0.25</v>
      </c>
      <c r="H54" s="42">
        <f>D54*G54</f>
        <v>26.698630136986303</v>
      </c>
      <c r="I54" s="30"/>
      <c r="J54" s="30"/>
      <c r="K54" s="6"/>
      <c r="L54" s="6"/>
    </row>
    <row r="55" spans="3:12" ht="16.5" x14ac:dyDescent="0.3">
      <c r="C55" s="38" t="s">
        <v>51</v>
      </c>
      <c r="D55" s="30"/>
      <c r="E55" s="33"/>
      <c r="F55" s="33"/>
      <c r="G55" s="33"/>
      <c r="H55" s="33"/>
      <c r="I55" s="30"/>
      <c r="J55" s="30"/>
      <c r="K55" s="6"/>
      <c r="L55" s="6"/>
    </row>
    <row r="56" spans="3:12" ht="16.5" x14ac:dyDescent="0.3">
      <c r="C56" s="39" t="s">
        <v>33</v>
      </c>
      <c r="D56" s="35">
        <f>L42</f>
        <v>106.79452054794521</v>
      </c>
      <c r="E56" s="43">
        <v>1.7500000000000002E-2</v>
      </c>
      <c r="F56" s="42">
        <f>D56*E56</f>
        <v>1.8689041095890413</v>
      </c>
      <c r="G56" s="45">
        <v>6.2500000000000003E-3</v>
      </c>
      <c r="H56" s="42">
        <f>D56*G56</f>
        <v>0.66746575342465764</v>
      </c>
      <c r="I56" s="30"/>
      <c r="J56" s="30"/>
      <c r="K56" s="6"/>
      <c r="L56" s="6"/>
    </row>
    <row r="57" spans="3:12" ht="16.5" x14ac:dyDescent="0.3">
      <c r="C57" s="38" t="s">
        <v>52</v>
      </c>
      <c r="D57" s="30"/>
      <c r="E57" s="33"/>
      <c r="F57" s="33"/>
      <c r="G57" s="33"/>
      <c r="H57" s="33"/>
      <c r="I57" s="30"/>
      <c r="J57" s="30"/>
      <c r="K57" s="6"/>
      <c r="L57" s="6"/>
    </row>
    <row r="58" spans="3:12" ht="16.5" x14ac:dyDescent="0.3">
      <c r="C58" s="39" t="s">
        <v>34</v>
      </c>
      <c r="D58" s="35">
        <f>L42</f>
        <v>106.79452054794521</v>
      </c>
      <c r="E58" s="43">
        <v>0.01</v>
      </c>
      <c r="F58" s="42">
        <f>D58*E58</f>
        <v>1.067945205479452</v>
      </c>
      <c r="G58" s="33"/>
      <c r="H58" s="33"/>
      <c r="I58" s="30"/>
      <c r="J58" s="30"/>
      <c r="K58" s="6"/>
      <c r="L58" s="6"/>
    </row>
    <row r="59" spans="3:12" ht="16.5" x14ac:dyDescent="0.3">
      <c r="C59" s="30" t="s">
        <v>35</v>
      </c>
      <c r="D59" s="30"/>
      <c r="E59" s="33"/>
      <c r="F59" s="33"/>
      <c r="G59" s="33"/>
      <c r="H59" s="33"/>
      <c r="I59" s="30"/>
      <c r="J59" s="30"/>
      <c r="K59" s="6"/>
      <c r="L59" s="6"/>
    </row>
    <row r="60" spans="3:12" ht="16.5" x14ac:dyDescent="0.3">
      <c r="C60" s="30" t="s">
        <v>33</v>
      </c>
      <c r="D60" s="35">
        <f>L42</f>
        <v>106.79452054794521</v>
      </c>
      <c r="E60" s="43">
        <v>3.15E-2</v>
      </c>
      <c r="F60" s="42">
        <f>D60*E60</f>
        <v>3.3640273972602741</v>
      </c>
      <c r="G60" s="43">
        <v>1.125E-2</v>
      </c>
      <c r="H60" s="42">
        <f>D60*G60</f>
        <v>1.2014383561643835</v>
      </c>
      <c r="I60" s="30"/>
      <c r="J60" s="30"/>
      <c r="K60" s="6"/>
      <c r="L60" s="6"/>
    </row>
    <row r="61" spans="3:12" ht="16.5" x14ac:dyDescent="0.3">
      <c r="C61" s="30" t="s">
        <v>36</v>
      </c>
      <c r="D61" s="30"/>
      <c r="E61" s="33"/>
      <c r="F61" s="33"/>
      <c r="G61" s="33"/>
      <c r="H61" s="33"/>
      <c r="I61" s="30"/>
      <c r="J61" s="30"/>
      <c r="K61" s="6"/>
      <c r="L61" s="6"/>
    </row>
    <row r="62" spans="3:12" ht="16.5" x14ac:dyDescent="0.3">
      <c r="C62" s="30" t="s">
        <v>33</v>
      </c>
      <c r="D62" s="35">
        <f>L42</f>
        <v>106.79452054794521</v>
      </c>
      <c r="E62" s="44">
        <v>0.02</v>
      </c>
      <c r="F62" s="42">
        <f>D62*E62</f>
        <v>2.1358904109589041</v>
      </c>
      <c r="G62" s="33"/>
      <c r="H62" s="33"/>
      <c r="I62" s="30"/>
      <c r="J62" s="30"/>
      <c r="K62" s="6"/>
      <c r="L62" s="6"/>
    </row>
    <row r="63" spans="3:12" ht="16.5" x14ac:dyDescent="0.3">
      <c r="C63" s="40" t="s">
        <v>37</v>
      </c>
      <c r="D63" s="30"/>
      <c r="E63" s="33"/>
      <c r="F63" s="33"/>
      <c r="G63" s="33"/>
      <c r="H63" s="33"/>
      <c r="I63" s="30"/>
      <c r="J63" s="30"/>
      <c r="K63" s="6"/>
      <c r="L63" s="6"/>
    </row>
    <row r="64" spans="3:12" ht="16.5" x14ac:dyDescent="0.3">
      <c r="C64" s="38" t="s">
        <v>38</v>
      </c>
      <c r="D64" s="35">
        <f>L42</f>
        <v>106.79452054794521</v>
      </c>
      <c r="E64" s="44">
        <v>0.05</v>
      </c>
      <c r="F64" s="42">
        <f>D64*E64</f>
        <v>5.3397260273972611</v>
      </c>
      <c r="G64" s="33"/>
      <c r="H64" s="33"/>
      <c r="I64" s="30"/>
      <c r="J64" s="30"/>
      <c r="K64" s="6"/>
      <c r="L64" s="6"/>
    </row>
    <row r="65" spans="3:12" ht="16.5" x14ac:dyDescent="0.3">
      <c r="C65" s="30" t="s">
        <v>39</v>
      </c>
      <c r="D65" s="30">
        <f>100*112</f>
        <v>11200</v>
      </c>
      <c r="E65" s="46">
        <v>365</v>
      </c>
      <c r="F65" s="33">
        <f>D65/E65</f>
        <v>30.684931506849313</v>
      </c>
      <c r="G65" s="33"/>
      <c r="H65" s="33"/>
      <c r="I65" s="52" t="s">
        <v>53</v>
      </c>
      <c r="J65" s="53"/>
      <c r="K65" s="6"/>
      <c r="L65" s="6"/>
    </row>
    <row r="66" spans="3:12" ht="16.5" x14ac:dyDescent="0.3">
      <c r="C66" s="30" t="s">
        <v>40</v>
      </c>
      <c r="D66" s="35">
        <f>L42</f>
        <v>106.79452054794521</v>
      </c>
      <c r="E66" s="43">
        <v>2.5000000000000001E-2</v>
      </c>
      <c r="F66" s="42">
        <f>D66*E66</f>
        <v>2.6698630136986305</v>
      </c>
      <c r="G66" s="33"/>
      <c r="H66" s="33"/>
      <c r="I66" s="30"/>
      <c r="J66" s="30"/>
      <c r="K66" s="6"/>
      <c r="L66" s="6"/>
    </row>
    <row r="67" spans="3:12" ht="16.5" x14ac:dyDescent="0.3">
      <c r="C67" s="41" t="s">
        <v>41</v>
      </c>
      <c r="D67" s="30"/>
      <c r="E67" s="33"/>
      <c r="F67" s="42">
        <f>SUM(F48:F66)</f>
        <v>144.56240087671233</v>
      </c>
      <c r="G67" s="33"/>
      <c r="H67" s="33">
        <f>SUM(H48:H66)</f>
        <v>30.567534246575345</v>
      </c>
      <c r="I67" s="30"/>
      <c r="J67" s="35">
        <f>L42</f>
        <v>106.79452054794521</v>
      </c>
      <c r="K67" s="6"/>
      <c r="L67" s="6"/>
    </row>
    <row r="68" spans="3:12" ht="16.5" x14ac:dyDescent="0.3">
      <c r="C68" s="38" t="s">
        <v>49</v>
      </c>
      <c r="D68" s="30"/>
      <c r="E68" s="33"/>
      <c r="F68" s="33"/>
      <c r="G68" s="33"/>
      <c r="H68" s="33"/>
      <c r="I68" s="30"/>
      <c r="J68" s="35">
        <f>F67+H67+J67</f>
        <v>281.92445567123286</v>
      </c>
      <c r="K68" s="6"/>
      <c r="L68" s="6"/>
    </row>
    <row r="69" spans="3:12" ht="16.5" x14ac:dyDescent="0.3">
      <c r="C69" s="30"/>
      <c r="D69" s="30"/>
      <c r="E69" s="33"/>
      <c r="F69" s="33"/>
      <c r="G69" s="33"/>
      <c r="H69" s="33"/>
      <c r="I69" s="30"/>
      <c r="J69" s="35">
        <f>J68*365</f>
        <v>102902.42632</v>
      </c>
      <c r="K69" s="6"/>
      <c r="L69" s="6"/>
    </row>
    <row r="70" spans="3:12" ht="66.75" customHeight="1" x14ac:dyDescent="0.3">
      <c r="C70" s="38" t="s">
        <v>50</v>
      </c>
      <c r="D70" s="30"/>
      <c r="E70" s="33"/>
      <c r="F70" s="33"/>
      <c r="G70" s="33"/>
      <c r="H70" s="33"/>
      <c r="I70" s="30"/>
      <c r="J70" s="35">
        <f>J69/240</f>
        <v>428.76010966666666</v>
      </c>
      <c r="K70" s="6"/>
      <c r="L70" s="6"/>
    </row>
    <row r="71" spans="3:12" ht="18" thickBot="1" x14ac:dyDescent="0.4">
      <c r="C71" s="39" t="s">
        <v>30</v>
      </c>
      <c r="D71" s="30"/>
      <c r="E71" s="33"/>
      <c r="F71" s="33"/>
      <c r="G71" s="33"/>
      <c r="H71" s="33"/>
      <c r="I71" s="30"/>
      <c r="J71" s="47">
        <f>J70/8</f>
        <v>53.595013708333333</v>
      </c>
      <c r="K71" s="6"/>
      <c r="L71" s="6"/>
    </row>
    <row r="72" spans="3:12" ht="15.75" thickTop="1" x14ac:dyDescent="0.25">
      <c r="C72" s="5"/>
      <c r="D72" s="5"/>
      <c r="E72" s="5"/>
      <c r="F72" s="5"/>
      <c r="G72" s="5"/>
      <c r="H72" s="5"/>
      <c r="I72" s="5"/>
      <c r="J72" s="5"/>
      <c r="K72" s="5"/>
      <c r="L72" s="5"/>
    </row>
  </sheetData>
  <mergeCells count="6">
    <mergeCell ref="K45:L45"/>
    <mergeCell ref="I65:J65"/>
    <mergeCell ref="C2:J2"/>
    <mergeCell ref="C13:J13"/>
    <mergeCell ref="C31:J31"/>
    <mergeCell ref="C45:J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ALUMNOS</dc:creator>
  <cp:lastModifiedBy>yolanda maldonado</cp:lastModifiedBy>
  <cp:revision/>
  <dcterms:created xsi:type="dcterms:W3CDTF">2015-09-29T19:59:30Z</dcterms:created>
  <dcterms:modified xsi:type="dcterms:W3CDTF">2015-10-05T05:01:11Z</dcterms:modified>
</cp:coreProperties>
</file>