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minimized="1" xWindow="0" yWindow="0" windowWidth="20490" windowHeight="7755"/>
  </bookViews>
  <sheets>
    <sheet name="Hoja1" sheetId="1" r:id="rId1"/>
    <sheet name="Hoja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D69" i="1"/>
  <c r="L69" i="1"/>
  <c r="H71" i="1"/>
  <c r="E63" i="1" l="1"/>
  <c r="H63" i="1" s="1"/>
  <c r="K63" i="1" s="1"/>
  <c r="E62" i="1"/>
  <c r="H62" i="1" s="1"/>
  <c r="K62" i="1" s="1"/>
  <c r="H61" i="1"/>
  <c r="J61" i="1" s="1"/>
  <c r="G60" i="1"/>
  <c r="E60" i="1"/>
  <c r="H60" i="1" s="1"/>
  <c r="K60" i="1" s="1"/>
  <c r="H59" i="1"/>
  <c r="K59" i="1" s="1"/>
  <c r="E59" i="1"/>
  <c r="H57" i="1"/>
  <c r="J57" i="1" s="1"/>
  <c r="H55" i="1"/>
  <c r="J55" i="1" s="1"/>
  <c r="L55" i="1" s="1"/>
  <c r="F55" i="1"/>
  <c r="F56" i="1" s="1"/>
  <c r="F57" i="1" s="1"/>
  <c r="F58" i="1" s="1"/>
  <c r="F59" i="1" s="1"/>
  <c r="H47" i="1"/>
  <c r="J47" i="1" s="1"/>
  <c r="E47" i="1"/>
  <c r="E46" i="1"/>
  <c r="H46" i="1" s="1"/>
  <c r="J46" i="1" s="1"/>
  <c r="H45" i="1"/>
  <c r="I45" i="1" s="1"/>
  <c r="G44" i="1"/>
  <c r="H44" i="1" s="1"/>
  <c r="J44" i="1" s="1"/>
  <c r="E44" i="1"/>
  <c r="H43" i="1"/>
  <c r="J43" i="1" s="1"/>
  <c r="E43" i="1"/>
  <c r="H41" i="1"/>
  <c r="I41" i="1" s="1"/>
  <c r="H39" i="1"/>
  <c r="I39" i="1" s="1"/>
  <c r="K39" i="1" s="1"/>
  <c r="K40" i="1" s="1"/>
  <c r="F39" i="1"/>
  <c r="F40" i="1" s="1"/>
  <c r="F41" i="1" s="1"/>
  <c r="F42" i="1" s="1"/>
  <c r="E31" i="1"/>
  <c r="H31" i="1" s="1"/>
  <c r="J31" i="1" s="1"/>
  <c r="E30" i="1"/>
  <c r="H29" i="1"/>
  <c r="I29" i="1" s="1"/>
  <c r="G28" i="1"/>
  <c r="E28" i="1"/>
  <c r="E27" i="1"/>
  <c r="H27" i="1" s="1"/>
  <c r="J27" i="1" s="1"/>
  <c r="H25" i="1"/>
  <c r="I25" i="1" s="1"/>
  <c r="H23" i="1"/>
  <c r="I23" i="1" s="1"/>
  <c r="K23" i="1" s="1"/>
  <c r="F23" i="1"/>
  <c r="F24" i="1" s="1"/>
  <c r="F25" i="1" s="1"/>
  <c r="F26" i="1" s="1"/>
  <c r="H28" i="1" l="1"/>
  <c r="J28" i="1" s="1"/>
  <c r="H30" i="1"/>
  <c r="J30" i="1" s="1"/>
  <c r="K41" i="1"/>
  <c r="K42" i="1" s="1"/>
  <c r="K43" i="1"/>
  <c r="K44" i="1" s="1"/>
  <c r="K45" i="1" s="1"/>
  <c r="K46" i="1" s="1"/>
  <c r="K47" i="1" s="1"/>
  <c r="L56" i="1"/>
  <c r="I56" i="1" s="1"/>
  <c r="I55" i="1"/>
  <c r="F60" i="1"/>
  <c r="F61" i="1" s="1"/>
  <c r="K24" i="1"/>
  <c r="K25" i="1" s="1"/>
  <c r="K26" i="1" s="1"/>
  <c r="K27" i="1" s="1"/>
  <c r="K28" i="1" s="1"/>
  <c r="K29" i="1" s="1"/>
  <c r="F43" i="1"/>
  <c r="F44" i="1" s="1"/>
  <c r="F45" i="1" s="1"/>
  <c r="F46" i="1" s="1"/>
  <c r="F47" i="1" s="1"/>
  <c r="F27" i="1"/>
  <c r="F28" i="1" s="1"/>
  <c r="F29" i="1" s="1"/>
  <c r="F30" i="1" s="1"/>
  <c r="F31" i="1" s="1"/>
  <c r="F62" i="1"/>
  <c r="F63" i="1" s="1"/>
  <c r="L57" i="1" l="1"/>
  <c r="L58" i="1" s="1"/>
  <c r="I57" i="1"/>
  <c r="K30" i="1"/>
  <c r="K31" i="1" s="1"/>
  <c r="I58" i="1" l="1"/>
  <c r="L59" i="1"/>
  <c r="I59" i="1" l="1"/>
  <c r="L60" i="1"/>
  <c r="I60" i="1" l="1"/>
  <c r="L61" i="1"/>
  <c r="I61" i="1" l="1"/>
  <c r="L62" i="1"/>
  <c r="I62" i="1" l="1"/>
  <c r="L63" i="1"/>
</calcChain>
</file>

<file path=xl/sharedStrings.xml><?xml version="1.0" encoding="utf-8"?>
<sst xmlns="http://schemas.openxmlformats.org/spreadsheetml/2006/main" count="133" uniqueCount="62">
  <si>
    <t>Resuelva el siguiente ejercicio por las tres tecnicas: PEPS,UEPS,PROMEDIOS, registre en esquemas de mayor y en tarjetas; al final compare los saldos en almacen y produccion en proceso con las tres tecnicas.</t>
  </si>
  <si>
    <t>Saldo Inicial 600 unidades a $40.00 c/u = $24,000.00</t>
  </si>
  <si>
    <t>Dia 3</t>
  </si>
  <si>
    <t>Se compran 500 unidades a $42.50 c/u =$21,250.00 al contado.</t>
  </si>
  <si>
    <t>Dia 5</t>
  </si>
  <si>
    <t>Nos hacen rebaja sobre la compra anterior del 2% por  pronto pago, devolviendonos el importe.</t>
  </si>
  <si>
    <t>Dia 8</t>
  </si>
  <si>
    <t>Se compran 1000 unidades a $45.00 c/u = $45,000.00 a credito</t>
  </si>
  <si>
    <t>Dia 10</t>
  </si>
  <si>
    <t>Se pagan $5,000.00 de fletes de la compra anterior con cheque.</t>
  </si>
  <si>
    <t>Dia 15</t>
  </si>
  <si>
    <t>Se envian a produccion en proceso  1,000 unidades</t>
  </si>
  <si>
    <t>Dia 18</t>
  </si>
  <si>
    <t>Se compran 1,500 unidades a $47.00 c/u = $70,500.00 a credito.</t>
  </si>
  <si>
    <t>Dia 25</t>
  </si>
  <si>
    <t>Se devuelven 500 unidades de la compra anterios por defectos de fabricacion.</t>
  </si>
  <si>
    <t>Dia 30</t>
  </si>
  <si>
    <t>Se envian a produccion 1,500 unidades.</t>
  </si>
  <si>
    <t>REGISTRO EN TARJETA POR PEPS</t>
  </si>
  <si>
    <t>FECHA</t>
  </si>
  <si>
    <t>REFERENCIA</t>
  </si>
  <si>
    <t>UNIDADES</t>
  </si>
  <si>
    <t>PRECIO UNITARIO</t>
  </si>
  <si>
    <t>PRECIO NETO</t>
  </si>
  <si>
    <t>VALORES</t>
  </si>
  <si>
    <t>2)</t>
  </si>
  <si>
    <t>(1</t>
  </si>
  <si>
    <t>1)</t>
  </si>
  <si>
    <t>(5</t>
  </si>
  <si>
    <t>(3</t>
  </si>
  <si>
    <t>5)</t>
  </si>
  <si>
    <t>ENTRADAS</t>
  </si>
  <si>
    <t>SALIDAS</t>
  </si>
  <si>
    <t>EXISTENCIA</t>
  </si>
  <si>
    <t>D</t>
  </si>
  <si>
    <t>H</t>
  </si>
  <si>
    <t>SALDO</t>
  </si>
  <si>
    <t>(4</t>
  </si>
  <si>
    <t>3)</t>
  </si>
  <si>
    <t>(7</t>
  </si>
  <si>
    <t>7)</t>
  </si>
  <si>
    <t>(6</t>
  </si>
  <si>
    <t>8)</t>
  </si>
  <si>
    <t>03.10.14</t>
  </si>
  <si>
    <t>4)</t>
  </si>
  <si>
    <t>(8</t>
  </si>
  <si>
    <t>05.10.14</t>
  </si>
  <si>
    <t>6)</t>
  </si>
  <si>
    <t>08.10.14</t>
  </si>
  <si>
    <t>10.10.14</t>
  </si>
  <si>
    <t>15.10.14</t>
  </si>
  <si>
    <t>18.10.14</t>
  </si>
  <si>
    <t>25.10.14</t>
  </si>
  <si>
    <t>30.10.14</t>
  </si>
  <si>
    <t>REGISTRO EN TARJETA POR UEPS</t>
  </si>
  <si>
    <t>REGISTRO EN TARJETA POR PROMEDIO</t>
  </si>
  <si>
    <t>PRECIO PROMEDIO</t>
  </si>
  <si>
    <t xml:space="preserve">                     BANCO</t>
  </si>
  <si>
    <t xml:space="preserve">                         PRODUCCION EN PROCESO</t>
  </si>
  <si>
    <t xml:space="preserve">                    ALMACEN</t>
  </si>
  <si>
    <t xml:space="preserve">             </t>
  </si>
  <si>
    <t xml:space="preserve">                  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</si>
</sst>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00B050"/>
      <name val="Century Gothic"/>
      <family val="2"/>
    </font>
    <font>
      <b/>
      <sz val="12"/>
      <color theme="9" tint="-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4" xfId="1" applyFont="1" applyFill="1" applyBorder="1" applyAlignment="1">
      <alignment vertical="center"/>
    </xf>
    <xf numFmtId="164" fontId="3" fillId="0" borderId="0" xfId="1" applyFont="1" applyFill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2"/>
  <sheetViews>
    <sheetView tabSelected="1" zoomScale="89" zoomScaleNormal="89" workbookViewId="0">
      <selection activeCell="F8" sqref="F8"/>
    </sheetView>
  </sheetViews>
  <sheetFormatPr baseColWidth="10" defaultRowHeight="15" x14ac:dyDescent="0.25"/>
  <cols>
    <col min="1" max="2" width="11.42578125" style="1"/>
    <col min="3" max="3" width="14.28515625" style="1" customWidth="1"/>
    <col min="4" max="4" width="16" style="1" customWidth="1"/>
    <col min="5" max="6" width="11.42578125" style="1"/>
    <col min="7" max="7" width="15.5703125" style="1" customWidth="1"/>
    <col min="8" max="8" width="14.140625" style="1" bestFit="1" customWidth="1"/>
    <col min="9" max="9" width="18.7109375" style="1" bestFit="1" customWidth="1"/>
    <col min="10" max="12" width="14.140625" style="1" bestFit="1" customWidth="1"/>
    <col min="13" max="13" width="14.42578125" style="1" customWidth="1"/>
    <col min="14" max="14" width="11" style="1" bestFit="1" customWidth="1"/>
    <col min="15" max="15" width="14.140625" style="1" bestFit="1" customWidth="1"/>
    <col min="16" max="16" width="3.42578125" style="1" bestFit="1" customWidth="1"/>
    <col min="17" max="17" width="11.42578125" style="1"/>
    <col min="18" max="18" width="3.42578125" style="1" bestFit="1" customWidth="1"/>
    <col min="19" max="20" width="14.140625" style="1" bestFit="1" customWidth="1"/>
    <col min="21" max="21" width="3.42578125" style="1" bestFit="1" customWidth="1"/>
    <col min="22" max="22" width="11.42578125" style="1"/>
    <col min="23" max="23" width="3.42578125" style="1" bestFit="1" customWidth="1"/>
    <col min="24" max="25" width="14.140625" style="1" bestFit="1" customWidth="1"/>
    <col min="26" max="26" width="3.42578125" style="1" bestFit="1" customWidth="1"/>
    <col min="27" max="27" width="11.42578125" style="1"/>
    <col min="28" max="28" width="3.42578125" style="1" bestFit="1" customWidth="1"/>
    <col min="29" max="29" width="14.140625" style="1" bestFit="1" customWidth="1"/>
    <col min="30" max="16384" width="11.42578125" style="1"/>
  </cols>
  <sheetData>
    <row r="1" spans="1:31" x14ac:dyDescent="0.25">
      <c r="A1" s="29"/>
      <c r="B1" s="30" t="s">
        <v>0</v>
      </c>
      <c r="C1" s="30"/>
      <c r="D1" s="30"/>
      <c r="E1" s="30"/>
      <c r="F1" s="30"/>
      <c r="G1" s="30"/>
      <c r="H1" s="3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9"/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30"/>
      <c r="C3" s="30"/>
      <c r="D3" s="30"/>
      <c r="E3" s="30"/>
      <c r="F3" s="30"/>
      <c r="G3" s="30"/>
      <c r="H3" s="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/>
      <c r="B5" s="30"/>
      <c r="C5" s="30"/>
      <c r="D5" s="30"/>
      <c r="E5" s="30"/>
      <c r="F5" s="30"/>
      <c r="G5" s="30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 customHeight="1" x14ac:dyDescent="0.25">
      <c r="A7" s="2"/>
      <c r="B7" s="14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7.25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" customHeight="1" x14ac:dyDescent="0.25">
      <c r="A9" s="2"/>
      <c r="B9" s="14" t="s">
        <v>2</v>
      </c>
      <c r="C9" s="14" t="s">
        <v>3</v>
      </c>
      <c r="D9" s="14"/>
      <c r="E9" s="14"/>
      <c r="F9" s="14"/>
      <c r="G9" s="14"/>
      <c r="H9" s="14"/>
      <c r="I9" s="14"/>
      <c r="J9" s="14"/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" customHeight="1" x14ac:dyDescent="0.25">
      <c r="A10" s="2"/>
      <c r="B10" s="14" t="s">
        <v>4</v>
      </c>
      <c r="C10" s="14" t="s">
        <v>5</v>
      </c>
      <c r="D10" s="14"/>
      <c r="E10" s="14"/>
      <c r="F10" s="14"/>
      <c r="G10" s="14"/>
      <c r="H10" s="14"/>
      <c r="I10" s="14"/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" customHeight="1" x14ac:dyDescent="0.25">
      <c r="A11" s="2"/>
      <c r="B11" s="14" t="s">
        <v>6</v>
      </c>
      <c r="C11" s="14" t="s">
        <v>7</v>
      </c>
      <c r="D11" s="14"/>
      <c r="E11" s="14"/>
      <c r="F11" s="14"/>
      <c r="G11" s="14"/>
      <c r="H11" s="14"/>
      <c r="I11" s="14"/>
      <c r="J11" s="14"/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" customHeight="1" x14ac:dyDescent="0.25">
      <c r="A12" s="2"/>
      <c r="B12" s="14" t="s">
        <v>8</v>
      </c>
      <c r="C12" s="14" t="s">
        <v>9</v>
      </c>
      <c r="D12" s="14"/>
      <c r="E12" s="14"/>
      <c r="F12" s="14"/>
      <c r="G12" s="14"/>
      <c r="H12" s="14"/>
      <c r="I12" s="14"/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"/>
      <c r="B13" s="14" t="s">
        <v>10</v>
      </c>
      <c r="C13" s="14" t="s">
        <v>11</v>
      </c>
      <c r="D13" s="14"/>
      <c r="E13" s="14"/>
      <c r="F13" s="14"/>
      <c r="G13" s="14"/>
      <c r="H13" s="14"/>
      <c r="I13" s="14"/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14" t="s">
        <v>12</v>
      </c>
      <c r="C14" s="14" t="s">
        <v>13</v>
      </c>
      <c r="D14" s="14"/>
      <c r="E14" s="14"/>
      <c r="F14" s="14"/>
      <c r="G14" s="14"/>
      <c r="H14" s="14"/>
      <c r="I14" s="14"/>
      <c r="J14" s="14"/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14" t="s">
        <v>14</v>
      </c>
      <c r="C15" s="14" t="s">
        <v>15</v>
      </c>
      <c r="D15" s="14"/>
      <c r="E15" s="14"/>
      <c r="F15" s="14"/>
      <c r="G15" s="14"/>
      <c r="H15" s="14"/>
      <c r="I15" s="14"/>
      <c r="J15" s="14"/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14" t="s">
        <v>16</v>
      </c>
      <c r="C16" s="14" t="s">
        <v>17</v>
      </c>
      <c r="D16" s="14"/>
      <c r="E16" s="14"/>
      <c r="F16" s="14"/>
      <c r="G16" s="14"/>
      <c r="H16" s="14"/>
      <c r="I16" s="14"/>
      <c r="J16" s="14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15" t="s">
        <v>18</v>
      </c>
      <c r="C19" s="15"/>
      <c r="D19" s="15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  <c r="N20" s="27"/>
      <c r="O20" s="27"/>
      <c r="P20" s="11"/>
      <c r="Q20" s="11"/>
      <c r="R20" s="11"/>
      <c r="S20" s="27"/>
      <c r="T20" s="27"/>
      <c r="U20" s="11"/>
      <c r="V20" s="11"/>
      <c r="W20" s="11"/>
      <c r="X20" s="27"/>
      <c r="Y20" s="27"/>
      <c r="Z20" s="11"/>
      <c r="AA20" s="11"/>
      <c r="AB20" s="27"/>
      <c r="AC20" s="27"/>
      <c r="AD20" s="27"/>
      <c r="AE20" s="27"/>
    </row>
    <row r="21" spans="1:31" x14ac:dyDescent="0.25">
      <c r="A21" s="2"/>
      <c r="B21" s="31" t="s">
        <v>19</v>
      </c>
      <c r="C21" s="31" t="s">
        <v>20</v>
      </c>
      <c r="D21" s="28" t="s">
        <v>21</v>
      </c>
      <c r="E21" s="28"/>
      <c r="F21" s="28"/>
      <c r="G21" s="33" t="s">
        <v>22</v>
      </c>
      <c r="H21" s="33" t="s">
        <v>23</v>
      </c>
      <c r="I21" s="28" t="s">
        <v>24</v>
      </c>
      <c r="J21" s="28"/>
      <c r="K21" s="28"/>
      <c r="L21" s="2"/>
      <c r="M21" s="11"/>
      <c r="N21" s="12"/>
      <c r="O21" s="12"/>
      <c r="P21" s="11"/>
      <c r="Q21" s="11"/>
      <c r="R21" s="11"/>
      <c r="S21" s="12"/>
      <c r="T21" s="12"/>
      <c r="U21" s="11"/>
      <c r="V21" s="11"/>
      <c r="W21" s="11"/>
      <c r="X21" s="24"/>
      <c r="Y21" s="24"/>
      <c r="Z21" s="11"/>
      <c r="AA21" s="11"/>
      <c r="AB21" s="11"/>
      <c r="AC21" s="12"/>
      <c r="AD21" s="12"/>
      <c r="AE21" s="11"/>
    </row>
    <row r="22" spans="1:31" x14ac:dyDescent="0.25">
      <c r="A22" s="2"/>
      <c r="B22" s="32"/>
      <c r="C22" s="32"/>
      <c r="D22" s="16" t="s">
        <v>31</v>
      </c>
      <c r="E22" s="16" t="s">
        <v>32</v>
      </c>
      <c r="F22" s="16" t="s">
        <v>33</v>
      </c>
      <c r="G22" s="33"/>
      <c r="H22" s="33"/>
      <c r="I22" s="16" t="s">
        <v>34</v>
      </c>
      <c r="J22" s="16" t="s">
        <v>35</v>
      </c>
      <c r="K22" s="16" t="s">
        <v>36</v>
      </c>
      <c r="L22" s="2"/>
      <c r="M22" s="11"/>
      <c r="N22" s="11"/>
      <c r="O22" s="24"/>
      <c r="P22" s="11"/>
      <c r="Q22" s="11"/>
      <c r="R22" s="11"/>
      <c r="S22" s="12"/>
      <c r="T22" s="12"/>
      <c r="U22" s="11"/>
      <c r="V22" s="11"/>
      <c r="W22" s="11"/>
      <c r="X22" s="12"/>
      <c r="Y22" s="24"/>
      <c r="Z22" s="11"/>
      <c r="AA22" s="11"/>
      <c r="AB22" s="11"/>
      <c r="AC22" s="12"/>
      <c r="AD22" s="11"/>
      <c r="AE22" s="11"/>
    </row>
    <row r="23" spans="1:31" ht="17.25" x14ac:dyDescent="0.25">
      <c r="A23" s="2"/>
      <c r="B23" s="17" t="s">
        <v>43</v>
      </c>
      <c r="C23" s="17" t="s">
        <v>27</v>
      </c>
      <c r="D23" s="18">
        <v>500</v>
      </c>
      <c r="E23" s="18">
        <v>0</v>
      </c>
      <c r="F23" s="18">
        <f>D23+E23</f>
        <v>500</v>
      </c>
      <c r="G23" s="19">
        <v>42.5</v>
      </c>
      <c r="H23" s="19">
        <f>D23*G23</f>
        <v>21250</v>
      </c>
      <c r="I23" s="19">
        <f>H23</f>
        <v>21250</v>
      </c>
      <c r="J23" s="19">
        <v>0</v>
      </c>
      <c r="K23" s="19">
        <f>I23+J23</f>
        <v>21250</v>
      </c>
      <c r="L23" s="2"/>
      <c r="M23" s="11"/>
      <c r="N23" s="11"/>
      <c r="O23" s="11"/>
      <c r="P23" s="11"/>
      <c r="Q23" s="11"/>
      <c r="R23" s="11"/>
      <c r="S23" s="24"/>
      <c r="T23" s="12"/>
      <c r="U23" s="11"/>
      <c r="V23" s="11"/>
      <c r="W23" s="11"/>
      <c r="X23" s="11"/>
      <c r="Y23" s="24"/>
      <c r="Z23" s="11"/>
      <c r="AA23" s="11"/>
      <c r="AB23" s="11"/>
      <c r="AC23" s="11"/>
      <c r="AD23" s="11"/>
      <c r="AE23" s="11"/>
    </row>
    <row r="24" spans="1:31" ht="17.25" x14ac:dyDescent="0.25">
      <c r="A24" s="2"/>
      <c r="B24" s="17" t="s">
        <v>46</v>
      </c>
      <c r="C24" s="17" t="s">
        <v>25</v>
      </c>
      <c r="D24" s="18">
        <v>0</v>
      </c>
      <c r="E24" s="18">
        <v>0</v>
      </c>
      <c r="F24" s="18">
        <f t="shared" ref="F24:F31" si="0">D24-E24+F23</f>
        <v>500</v>
      </c>
      <c r="G24" s="20">
        <v>-425</v>
      </c>
      <c r="H24" s="19">
        <v>425</v>
      </c>
      <c r="I24" s="19">
        <v>425</v>
      </c>
      <c r="J24" s="19">
        <v>0</v>
      </c>
      <c r="K24" s="19">
        <f>I24-J24+K23</f>
        <v>21675</v>
      </c>
      <c r="L24" s="2"/>
      <c r="M24" s="11"/>
      <c r="N24" s="11"/>
      <c r="O24" s="11"/>
      <c r="P24" s="11"/>
      <c r="Q24" s="11"/>
      <c r="R24" s="11"/>
      <c r="S24" s="24"/>
      <c r="T24" s="24"/>
      <c r="U24" s="11"/>
      <c r="V24" s="11"/>
      <c r="W24" s="11"/>
      <c r="X24" s="11"/>
      <c r="Y24" s="24"/>
      <c r="Z24" s="11"/>
      <c r="AA24" s="11"/>
      <c r="AB24" s="11"/>
      <c r="AC24" s="11"/>
      <c r="AD24" s="11"/>
      <c r="AE24" s="11"/>
    </row>
    <row r="25" spans="1:31" ht="17.25" x14ac:dyDescent="0.25">
      <c r="A25" s="2"/>
      <c r="B25" s="17" t="s">
        <v>48</v>
      </c>
      <c r="C25" s="17" t="s">
        <v>38</v>
      </c>
      <c r="D25" s="18">
        <v>1000</v>
      </c>
      <c r="E25" s="18">
        <v>0</v>
      </c>
      <c r="F25" s="18">
        <f t="shared" si="0"/>
        <v>1500</v>
      </c>
      <c r="G25" s="19">
        <v>45</v>
      </c>
      <c r="H25" s="19">
        <f>D25*G25</f>
        <v>45000</v>
      </c>
      <c r="I25" s="19">
        <f>H25</f>
        <v>45000</v>
      </c>
      <c r="J25" s="19">
        <v>0</v>
      </c>
      <c r="K25" s="19">
        <f t="shared" ref="K25:K31" si="1">I25-J25+K24</f>
        <v>66675</v>
      </c>
      <c r="L25" s="2"/>
      <c r="M25" s="11"/>
      <c r="N25" s="11"/>
      <c r="O25" s="11"/>
      <c r="P25" s="11"/>
      <c r="Q25" s="11"/>
      <c r="R25" s="11"/>
      <c r="S25" s="24"/>
      <c r="T25" s="24"/>
      <c r="U25" s="11"/>
      <c r="V25" s="11"/>
      <c r="W25" s="11"/>
      <c r="X25" s="11"/>
      <c r="Y25" s="24"/>
      <c r="Z25" s="11"/>
      <c r="AA25" s="11"/>
      <c r="AB25" s="11"/>
      <c r="AC25" s="11"/>
      <c r="AD25" s="11"/>
      <c r="AE25" s="11"/>
    </row>
    <row r="26" spans="1:31" ht="17.25" x14ac:dyDescent="0.25">
      <c r="A26" s="2"/>
      <c r="B26" s="17" t="s">
        <v>49</v>
      </c>
      <c r="C26" s="17" t="s">
        <v>44</v>
      </c>
      <c r="D26" s="18">
        <v>0</v>
      </c>
      <c r="E26" s="18">
        <v>0</v>
      </c>
      <c r="F26" s="18">
        <f t="shared" si="0"/>
        <v>1500</v>
      </c>
      <c r="G26" s="19">
        <v>5000</v>
      </c>
      <c r="H26" s="19">
        <v>5000</v>
      </c>
      <c r="I26" s="19">
        <v>5000</v>
      </c>
      <c r="J26" s="19">
        <v>0</v>
      </c>
      <c r="K26" s="19">
        <f t="shared" si="1"/>
        <v>71675</v>
      </c>
      <c r="L26" s="2"/>
      <c r="M26" s="11"/>
      <c r="N26" s="11"/>
      <c r="O26" s="11"/>
      <c r="P26" s="11"/>
      <c r="Q26" s="11"/>
      <c r="R26" s="11"/>
      <c r="S26" s="24"/>
      <c r="T26" s="24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7.25" x14ac:dyDescent="0.25">
      <c r="A27" s="2"/>
      <c r="B27" s="17" t="s">
        <v>50</v>
      </c>
      <c r="C27" s="17" t="s">
        <v>30</v>
      </c>
      <c r="D27" s="18">
        <v>0</v>
      </c>
      <c r="E27" s="18">
        <f>D23</f>
        <v>500</v>
      </c>
      <c r="F27" s="18">
        <f t="shared" si="0"/>
        <v>1000</v>
      </c>
      <c r="G27" s="19">
        <v>42.5</v>
      </c>
      <c r="H27" s="19">
        <f>E27*G27</f>
        <v>21250</v>
      </c>
      <c r="I27" s="19">
        <v>0</v>
      </c>
      <c r="J27" s="19">
        <f>H27</f>
        <v>21250</v>
      </c>
      <c r="K27" s="19">
        <f t="shared" si="1"/>
        <v>50425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7.25" x14ac:dyDescent="0.25">
      <c r="A28" s="2"/>
      <c r="B28" s="17" t="s">
        <v>50</v>
      </c>
      <c r="C28" s="17" t="s">
        <v>30</v>
      </c>
      <c r="D28" s="18">
        <v>0</v>
      </c>
      <c r="E28" s="18">
        <f>D25-500</f>
        <v>500</v>
      </c>
      <c r="F28" s="18">
        <f t="shared" si="0"/>
        <v>500</v>
      </c>
      <c r="G28" s="19">
        <f>G25</f>
        <v>45</v>
      </c>
      <c r="H28" s="19">
        <f>E28*G28</f>
        <v>22500</v>
      </c>
      <c r="I28" s="19">
        <v>0</v>
      </c>
      <c r="J28" s="19">
        <f>H28</f>
        <v>22500</v>
      </c>
      <c r="K28" s="19">
        <f t="shared" si="1"/>
        <v>27925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7.25" x14ac:dyDescent="0.25">
      <c r="A29" s="2"/>
      <c r="B29" s="17" t="s">
        <v>51</v>
      </c>
      <c r="C29" s="17" t="s">
        <v>47</v>
      </c>
      <c r="D29" s="18">
        <v>1500</v>
      </c>
      <c r="E29" s="18">
        <v>0</v>
      </c>
      <c r="F29" s="18">
        <f t="shared" si="0"/>
        <v>2000</v>
      </c>
      <c r="G29" s="19">
        <v>47</v>
      </c>
      <c r="H29" s="19">
        <f>D29*G29</f>
        <v>70500</v>
      </c>
      <c r="I29" s="19">
        <f>H29</f>
        <v>70500</v>
      </c>
      <c r="J29" s="19">
        <v>0</v>
      </c>
      <c r="K29" s="19">
        <f t="shared" si="1"/>
        <v>98425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7.25" x14ac:dyDescent="0.25">
      <c r="A30" s="2"/>
      <c r="B30" s="17" t="s">
        <v>52</v>
      </c>
      <c r="C30" s="17" t="s">
        <v>40</v>
      </c>
      <c r="D30" s="18">
        <v>0</v>
      </c>
      <c r="E30" s="18">
        <f>D25-500</f>
        <v>500</v>
      </c>
      <c r="F30" s="18">
        <f t="shared" si="0"/>
        <v>1500</v>
      </c>
      <c r="G30" s="19">
        <v>47</v>
      </c>
      <c r="H30" s="19">
        <f>E30*G30</f>
        <v>23500</v>
      </c>
      <c r="I30" s="19">
        <v>0</v>
      </c>
      <c r="J30" s="19">
        <f>H30</f>
        <v>23500</v>
      </c>
      <c r="K30" s="19">
        <f t="shared" si="1"/>
        <v>74925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7.25" x14ac:dyDescent="0.25">
      <c r="A31" s="2"/>
      <c r="B31" s="17" t="s">
        <v>53</v>
      </c>
      <c r="C31" s="17" t="s">
        <v>42</v>
      </c>
      <c r="D31" s="18">
        <v>0</v>
      </c>
      <c r="E31" s="18">
        <f>D29</f>
        <v>1500</v>
      </c>
      <c r="F31" s="18">
        <f t="shared" si="0"/>
        <v>0</v>
      </c>
      <c r="G31" s="19">
        <v>47</v>
      </c>
      <c r="H31" s="19">
        <f>E31*G31</f>
        <v>70500</v>
      </c>
      <c r="I31" s="19">
        <v>0</v>
      </c>
      <c r="J31" s="19">
        <f>H31</f>
        <v>70500</v>
      </c>
      <c r="K31" s="19">
        <f t="shared" si="1"/>
        <v>4425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15" t="s">
        <v>54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31" t="s">
        <v>19</v>
      </c>
      <c r="C37" s="31" t="s">
        <v>20</v>
      </c>
      <c r="D37" s="28" t="s">
        <v>21</v>
      </c>
      <c r="E37" s="28"/>
      <c r="F37" s="28"/>
      <c r="G37" s="33" t="s">
        <v>22</v>
      </c>
      <c r="H37" s="33" t="s">
        <v>23</v>
      </c>
      <c r="I37" s="28" t="s">
        <v>24</v>
      </c>
      <c r="J37" s="28"/>
      <c r="K37" s="2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32"/>
      <c r="C38" s="32"/>
      <c r="D38" s="16" t="s">
        <v>31</v>
      </c>
      <c r="E38" s="16" t="s">
        <v>32</v>
      </c>
      <c r="F38" s="16" t="s">
        <v>33</v>
      </c>
      <c r="G38" s="33"/>
      <c r="H38" s="33"/>
      <c r="I38" s="16" t="s">
        <v>34</v>
      </c>
      <c r="J38" s="16" t="s">
        <v>35</v>
      </c>
      <c r="K38" s="16" t="s">
        <v>36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7.25" x14ac:dyDescent="0.25">
      <c r="A39" s="2"/>
      <c r="B39" s="17" t="s">
        <v>43</v>
      </c>
      <c r="C39" s="17" t="s">
        <v>27</v>
      </c>
      <c r="D39" s="18">
        <v>500</v>
      </c>
      <c r="E39" s="18">
        <v>0</v>
      </c>
      <c r="F39" s="18">
        <f>D39+E39</f>
        <v>500</v>
      </c>
      <c r="G39" s="19">
        <v>42.5</v>
      </c>
      <c r="H39" s="19">
        <f>D39*G39</f>
        <v>21250</v>
      </c>
      <c r="I39" s="19">
        <f>H39</f>
        <v>21250</v>
      </c>
      <c r="J39" s="19">
        <v>0</v>
      </c>
      <c r="K39" s="19">
        <f>I39+J39</f>
        <v>21250</v>
      </c>
      <c r="L39" s="2"/>
      <c r="M39" s="11"/>
      <c r="N39" s="27"/>
      <c r="O39" s="27"/>
      <c r="P39" s="11"/>
      <c r="Q39" s="11"/>
      <c r="R39" s="11"/>
      <c r="S39" s="27"/>
      <c r="T39" s="27"/>
      <c r="U39" s="11"/>
      <c r="V39" s="11"/>
      <c r="W39" s="2"/>
      <c r="X39" s="2"/>
      <c r="Y39" s="2"/>
      <c r="Z39" s="2"/>
      <c r="AA39" s="2"/>
      <c r="AB39" s="2"/>
      <c r="AC39" s="2"/>
      <c r="AD39" s="2"/>
      <c r="AE39" s="2"/>
    </row>
    <row r="40" spans="1:31" ht="17.25" x14ac:dyDescent="0.25">
      <c r="A40" s="2"/>
      <c r="B40" s="17" t="s">
        <v>46</v>
      </c>
      <c r="C40" s="17" t="s">
        <v>25</v>
      </c>
      <c r="D40" s="18">
        <v>0</v>
      </c>
      <c r="E40" s="18">
        <v>0</v>
      </c>
      <c r="F40" s="18">
        <f t="shared" ref="F40:F47" si="2">D40-E40+F39</f>
        <v>500</v>
      </c>
      <c r="G40" s="20">
        <v>-425</v>
      </c>
      <c r="H40" s="19">
        <v>425</v>
      </c>
      <c r="I40" s="19">
        <v>425</v>
      </c>
      <c r="J40" s="19">
        <v>0</v>
      </c>
      <c r="K40" s="19">
        <f>I40-J40+K39</f>
        <v>21675</v>
      </c>
      <c r="L40" s="2"/>
      <c r="M40" s="11"/>
      <c r="N40" s="11"/>
      <c r="O40" s="12"/>
      <c r="P40" s="11"/>
      <c r="Q40" s="11"/>
      <c r="R40" s="11"/>
      <c r="S40" s="12"/>
      <c r="T40" s="12"/>
      <c r="U40" s="11"/>
      <c r="V40" s="11"/>
      <c r="W40" s="2"/>
      <c r="X40" s="2"/>
      <c r="Y40" s="2"/>
      <c r="Z40" s="2"/>
      <c r="AA40" s="2"/>
      <c r="AB40" s="2"/>
      <c r="AC40" s="2"/>
      <c r="AD40" s="2"/>
      <c r="AE40" s="2"/>
    </row>
    <row r="41" spans="1:31" ht="17.25" x14ac:dyDescent="0.25">
      <c r="A41" s="2"/>
      <c r="B41" s="17" t="s">
        <v>48</v>
      </c>
      <c r="C41" s="17" t="s">
        <v>38</v>
      </c>
      <c r="D41" s="18">
        <v>1000</v>
      </c>
      <c r="E41" s="18">
        <v>0</v>
      </c>
      <c r="F41" s="18">
        <f t="shared" si="2"/>
        <v>1500</v>
      </c>
      <c r="G41" s="19">
        <v>45</v>
      </c>
      <c r="H41" s="19">
        <f>D41*G41</f>
        <v>45000</v>
      </c>
      <c r="I41" s="19">
        <f>H41</f>
        <v>45000</v>
      </c>
      <c r="J41" s="19">
        <v>0</v>
      </c>
      <c r="K41" s="19">
        <f t="shared" ref="K41:K47" si="3">I41-J41+K40</f>
        <v>66675</v>
      </c>
      <c r="L41" s="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"/>
      <c r="X41" s="2"/>
      <c r="Y41" s="2"/>
      <c r="Z41" s="2"/>
      <c r="AA41" s="2"/>
      <c r="AB41" s="2"/>
      <c r="AC41" s="2"/>
      <c r="AD41" s="2"/>
      <c r="AE41" s="2"/>
    </row>
    <row r="42" spans="1:31" ht="17.25" x14ac:dyDescent="0.25">
      <c r="A42" s="2"/>
      <c r="B42" s="17" t="s">
        <v>49</v>
      </c>
      <c r="C42" s="17" t="s">
        <v>44</v>
      </c>
      <c r="D42" s="18">
        <v>0</v>
      </c>
      <c r="E42" s="18">
        <v>0</v>
      </c>
      <c r="F42" s="18">
        <f t="shared" si="2"/>
        <v>1500</v>
      </c>
      <c r="G42" s="19">
        <v>5000</v>
      </c>
      <c r="H42" s="19">
        <v>5000</v>
      </c>
      <c r="I42" s="19">
        <v>5000</v>
      </c>
      <c r="J42" s="19">
        <v>0</v>
      </c>
      <c r="K42" s="19">
        <f t="shared" si="3"/>
        <v>71675</v>
      </c>
      <c r="L42" s="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"/>
      <c r="X42" s="2"/>
      <c r="Y42" s="2"/>
      <c r="Z42" s="2"/>
      <c r="AA42" s="2"/>
      <c r="AB42" s="2"/>
      <c r="AC42" s="2"/>
      <c r="AD42" s="2"/>
      <c r="AE42" s="2"/>
    </row>
    <row r="43" spans="1:31" ht="17.25" x14ac:dyDescent="0.25">
      <c r="A43" s="2"/>
      <c r="B43" s="17" t="s">
        <v>50</v>
      </c>
      <c r="C43" s="17" t="s">
        <v>30</v>
      </c>
      <c r="D43" s="18">
        <v>0</v>
      </c>
      <c r="E43" s="18">
        <f>D39</f>
        <v>500</v>
      </c>
      <c r="F43" s="18">
        <f t="shared" si="2"/>
        <v>1000</v>
      </c>
      <c r="G43" s="19">
        <v>42.5</v>
      </c>
      <c r="H43" s="19">
        <f>E43*G43</f>
        <v>21250</v>
      </c>
      <c r="I43" s="19">
        <v>0</v>
      </c>
      <c r="J43" s="19">
        <f>H43</f>
        <v>21250</v>
      </c>
      <c r="K43" s="19">
        <f t="shared" si="3"/>
        <v>50425</v>
      </c>
      <c r="L43" s="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"/>
      <c r="X43" s="2"/>
      <c r="Y43" s="2"/>
      <c r="Z43" s="2"/>
      <c r="AA43" s="2"/>
      <c r="AB43" s="2"/>
      <c r="AC43" s="2"/>
      <c r="AD43" s="2"/>
      <c r="AE43" s="2"/>
    </row>
    <row r="44" spans="1:31" ht="17.25" x14ac:dyDescent="0.25">
      <c r="A44" s="2"/>
      <c r="B44" s="17" t="s">
        <v>50</v>
      </c>
      <c r="C44" s="17" t="s">
        <v>30</v>
      </c>
      <c r="D44" s="18">
        <v>0</v>
      </c>
      <c r="E44" s="18">
        <f>D41-500</f>
        <v>500</v>
      </c>
      <c r="F44" s="18">
        <f t="shared" si="2"/>
        <v>500</v>
      </c>
      <c r="G44" s="19">
        <f>G41</f>
        <v>45</v>
      </c>
      <c r="H44" s="19">
        <f>E44*G44</f>
        <v>22500</v>
      </c>
      <c r="I44" s="19">
        <v>0</v>
      </c>
      <c r="J44" s="19">
        <f>H44</f>
        <v>22500</v>
      </c>
      <c r="K44" s="19">
        <f t="shared" si="3"/>
        <v>27925</v>
      </c>
      <c r="L44" s="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"/>
      <c r="X44" s="2"/>
      <c r="Y44" s="2"/>
      <c r="Z44" s="2"/>
      <c r="AA44" s="2"/>
      <c r="AB44" s="2"/>
      <c r="AC44" s="2"/>
      <c r="AD44" s="2"/>
      <c r="AE44" s="2"/>
    </row>
    <row r="45" spans="1:31" ht="17.25" x14ac:dyDescent="0.25">
      <c r="A45" s="2"/>
      <c r="B45" s="17" t="s">
        <v>51</v>
      </c>
      <c r="C45" s="17" t="s">
        <v>47</v>
      </c>
      <c r="D45" s="18">
        <v>1500</v>
      </c>
      <c r="E45" s="18">
        <v>0</v>
      </c>
      <c r="F45" s="18">
        <f t="shared" si="2"/>
        <v>2000</v>
      </c>
      <c r="G45" s="19">
        <v>47</v>
      </c>
      <c r="H45" s="19">
        <f>D45*G45</f>
        <v>70500</v>
      </c>
      <c r="I45" s="19">
        <f>H45</f>
        <v>70500</v>
      </c>
      <c r="J45" s="19">
        <v>0</v>
      </c>
      <c r="K45" s="19">
        <f t="shared" si="3"/>
        <v>98425</v>
      </c>
      <c r="L45" s="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"/>
      <c r="X45" s="2"/>
      <c r="Y45" s="2"/>
      <c r="Z45" s="2"/>
      <c r="AA45" s="2"/>
      <c r="AB45" s="2"/>
      <c r="AC45" s="2"/>
      <c r="AD45" s="2"/>
      <c r="AE45" s="2"/>
    </row>
    <row r="46" spans="1:31" ht="17.25" x14ac:dyDescent="0.25">
      <c r="A46" s="2"/>
      <c r="B46" s="17" t="s">
        <v>52</v>
      </c>
      <c r="C46" s="17" t="s">
        <v>40</v>
      </c>
      <c r="D46" s="18">
        <v>0</v>
      </c>
      <c r="E46" s="18">
        <f>D41-500</f>
        <v>500</v>
      </c>
      <c r="F46" s="18">
        <f t="shared" si="2"/>
        <v>1500</v>
      </c>
      <c r="G46" s="19">
        <v>47</v>
      </c>
      <c r="H46" s="19">
        <f>E46*G46</f>
        <v>23500</v>
      </c>
      <c r="I46" s="19">
        <v>0</v>
      </c>
      <c r="J46" s="19">
        <f>H46</f>
        <v>23500</v>
      </c>
      <c r="K46" s="19">
        <f t="shared" si="3"/>
        <v>74925</v>
      </c>
      <c r="L46" s="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"/>
      <c r="X46" s="2"/>
      <c r="Y46" s="2"/>
      <c r="Z46" s="2"/>
      <c r="AA46" s="2"/>
      <c r="AB46" s="2"/>
      <c r="AC46" s="2"/>
      <c r="AD46" s="2"/>
      <c r="AE46" s="2"/>
    </row>
    <row r="47" spans="1:31" ht="17.25" x14ac:dyDescent="0.25">
      <c r="A47" s="2"/>
      <c r="B47" s="17" t="s">
        <v>53</v>
      </c>
      <c r="C47" s="17" t="s">
        <v>42</v>
      </c>
      <c r="D47" s="18">
        <v>0</v>
      </c>
      <c r="E47" s="18">
        <f>D45</f>
        <v>1500</v>
      </c>
      <c r="F47" s="18">
        <f t="shared" si="2"/>
        <v>0</v>
      </c>
      <c r="G47" s="19">
        <v>47</v>
      </c>
      <c r="H47" s="19">
        <f>E47*G47</f>
        <v>70500</v>
      </c>
      <c r="I47" s="19">
        <v>0</v>
      </c>
      <c r="J47" s="19">
        <f>H47</f>
        <v>70500</v>
      </c>
      <c r="K47" s="19">
        <f t="shared" si="3"/>
        <v>4425</v>
      </c>
      <c r="L47" s="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1"/>
      <c r="N48" s="27"/>
      <c r="O48" s="27"/>
      <c r="P48" s="11"/>
      <c r="Q48" s="11"/>
      <c r="R48" s="11"/>
      <c r="S48" s="27"/>
      <c r="T48" s="27"/>
      <c r="U48" s="11"/>
      <c r="V48" s="11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1"/>
      <c r="N49" s="11"/>
      <c r="O49" s="12"/>
      <c r="P49" s="11"/>
      <c r="Q49" s="11"/>
      <c r="R49" s="11"/>
      <c r="S49" s="11"/>
      <c r="T49" s="12"/>
      <c r="U49" s="11"/>
      <c r="V49" s="11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15" t="s">
        <v>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31" t="s">
        <v>19</v>
      </c>
      <c r="C53" s="31" t="s">
        <v>20</v>
      </c>
      <c r="D53" s="28" t="s">
        <v>21</v>
      </c>
      <c r="E53" s="28"/>
      <c r="F53" s="28"/>
      <c r="G53" s="33" t="s">
        <v>22</v>
      </c>
      <c r="H53" s="33" t="s">
        <v>23</v>
      </c>
      <c r="I53" s="28" t="s">
        <v>56</v>
      </c>
      <c r="J53" s="28" t="s">
        <v>24</v>
      </c>
      <c r="K53" s="28"/>
      <c r="L53" s="3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32"/>
      <c r="C54" s="32"/>
      <c r="D54" s="16" t="s">
        <v>31</v>
      </c>
      <c r="E54" s="16" t="s">
        <v>32</v>
      </c>
      <c r="F54" s="16" t="s">
        <v>33</v>
      </c>
      <c r="G54" s="33"/>
      <c r="H54" s="33"/>
      <c r="I54" s="16"/>
      <c r="J54" s="16" t="s">
        <v>34</v>
      </c>
      <c r="K54" s="16" t="s">
        <v>35</v>
      </c>
      <c r="L54" s="32" t="s">
        <v>36</v>
      </c>
      <c r="M54" s="2"/>
      <c r="N54" s="2"/>
      <c r="O54" s="11"/>
      <c r="P54" s="11"/>
      <c r="Q54" s="2"/>
      <c r="R54" s="2"/>
      <c r="S54" s="2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7.25" x14ac:dyDescent="0.25">
      <c r="A55" s="2"/>
      <c r="B55" s="17" t="s">
        <v>43</v>
      </c>
      <c r="C55" s="17" t="s">
        <v>27</v>
      </c>
      <c r="D55" s="18">
        <v>500</v>
      </c>
      <c r="E55" s="18">
        <v>0</v>
      </c>
      <c r="F55" s="18">
        <f>D55+E55</f>
        <v>500</v>
      </c>
      <c r="G55" s="19">
        <v>42.5</v>
      </c>
      <c r="H55" s="19">
        <f>D55*G55</f>
        <v>21250</v>
      </c>
      <c r="I55" s="19">
        <f>L55/F55</f>
        <v>42.5</v>
      </c>
      <c r="J55" s="19">
        <f>H55</f>
        <v>21250</v>
      </c>
      <c r="K55" s="19">
        <v>0</v>
      </c>
      <c r="L55" s="19">
        <f>J55+K55</f>
        <v>21250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7.25" x14ac:dyDescent="0.25">
      <c r="A56" s="2"/>
      <c r="B56" s="17" t="s">
        <v>46</v>
      </c>
      <c r="C56" s="17" t="s">
        <v>25</v>
      </c>
      <c r="D56" s="18">
        <v>0</v>
      </c>
      <c r="E56" s="18">
        <v>0</v>
      </c>
      <c r="F56" s="18">
        <f t="shared" ref="F56:F63" si="4">D56-E56+F55</f>
        <v>500</v>
      </c>
      <c r="G56" s="20">
        <v>-425</v>
      </c>
      <c r="H56" s="19">
        <v>425</v>
      </c>
      <c r="I56" s="19">
        <f t="shared" ref="I56:I62" si="5">L56/F56</f>
        <v>43.35</v>
      </c>
      <c r="J56" s="19">
        <v>425</v>
      </c>
      <c r="K56" s="19">
        <v>0</v>
      </c>
      <c r="L56" s="19">
        <f>J56-K56+L55</f>
        <v>21675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7.25" x14ac:dyDescent="0.25">
      <c r="A57" s="2"/>
      <c r="B57" s="17" t="s">
        <v>48</v>
      </c>
      <c r="C57" s="17" t="s">
        <v>38</v>
      </c>
      <c r="D57" s="18">
        <v>1000</v>
      </c>
      <c r="E57" s="18">
        <v>0</v>
      </c>
      <c r="F57" s="18">
        <f t="shared" si="4"/>
        <v>1500</v>
      </c>
      <c r="G57" s="19">
        <v>45</v>
      </c>
      <c r="H57" s="19">
        <f>D57*G57</f>
        <v>45000</v>
      </c>
      <c r="I57" s="19">
        <f t="shared" si="5"/>
        <v>44.45</v>
      </c>
      <c r="J57" s="19">
        <f>H57</f>
        <v>45000</v>
      </c>
      <c r="K57" s="19">
        <v>0</v>
      </c>
      <c r="L57" s="19">
        <f t="shared" ref="L57:L63" si="6">J57-K57+L56</f>
        <v>66675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7.25" x14ac:dyDescent="0.25">
      <c r="A58" s="2"/>
      <c r="B58" s="17" t="s">
        <v>49</v>
      </c>
      <c r="C58" s="17" t="s">
        <v>44</v>
      </c>
      <c r="D58" s="18">
        <v>0</v>
      </c>
      <c r="E58" s="18">
        <v>0</v>
      </c>
      <c r="F58" s="18">
        <f t="shared" si="4"/>
        <v>1500</v>
      </c>
      <c r="G58" s="19">
        <v>5000</v>
      </c>
      <c r="H58" s="19">
        <v>5000</v>
      </c>
      <c r="I58" s="19">
        <f t="shared" si="5"/>
        <v>47.783333333333331</v>
      </c>
      <c r="J58" s="19">
        <v>5000</v>
      </c>
      <c r="K58" s="19">
        <v>0</v>
      </c>
      <c r="L58" s="19">
        <f t="shared" si="6"/>
        <v>71675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7.25" x14ac:dyDescent="0.25">
      <c r="A59" s="2"/>
      <c r="B59" s="17" t="s">
        <v>50</v>
      </c>
      <c r="C59" s="17" t="s">
        <v>30</v>
      </c>
      <c r="D59" s="18">
        <v>0</v>
      </c>
      <c r="E59" s="18">
        <f>D55</f>
        <v>500</v>
      </c>
      <c r="F59" s="18">
        <f t="shared" si="4"/>
        <v>1000</v>
      </c>
      <c r="G59" s="19">
        <v>42.5</v>
      </c>
      <c r="H59" s="19">
        <f>E59*G59</f>
        <v>21250</v>
      </c>
      <c r="I59" s="19">
        <f t="shared" si="5"/>
        <v>50.424999999999997</v>
      </c>
      <c r="J59" s="19">
        <v>0</v>
      </c>
      <c r="K59" s="19">
        <f>H59</f>
        <v>21250</v>
      </c>
      <c r="L59" s="19">
        <f t="shared" si="6"/>
        <v>50425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7.25" x14ac:dyDescent="0.25">
      <c r="A60" s="2"/>
      <c r="B60" s="17" t="s">
        <v>50</v>
      </c>
      <c r="C60" s="17" t="s">
        <v>30</v>
      </c>
      <c r="D60" s="18">
        <v>0</v>
      </c>
      <c r="E60" s="18">
        <f>D57-500</f>
        <v>500</v>
      </c>
      <c r="F60" s="18">
        <f t="shared" si="4"/>
        <v>500</v>
      </c>
      <c r="G60" s="19">
        <f>G57</f>
        <v>45</v>
      </c>
      <c r="H60" s="19">
        <f>E60*G60</f>
        <v>22500</v>
      </c>
      <c r="I60" s="19">
        <f t="shared" si="5"/>
        <v>55.85</v>
      </c>
      <c r="J60" s="19">
        <v>0</v>
      </c>
      <c r="K60" s="19">
        <f>H60</f>
        <v>22500</v>
      </c>
      <c r="L60" s="19">
        <f t="shared" si="6"/>
        <v>27925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7.25" x14ac:dyDescent="0.25">
      <c r="A61" s="2"/>
      <c r="B61" s="17" t="s">
        <v>51</v>
      </c>
      <c r="C61" s="17" t="s">
        <v>47</v>
      </c>
      <c r="D61" s="18">
        <v>1500</v>
      </c>
      <c r="E61" s="18">
        <v>0</v>
      </c>
      <c r="F61" s="18">
        <f t="shared" si="4"/>
        <v>2000</v>
      </c>
      <c r="G61" s="19">
        <v>47</v>
      </c>
      <c r="H61" s="19">
        <f>D61*G61</f>
        <v>70500</v>
      </c>
      <c r="I61" s="19">
        <f t="shared" si="5"/>
        <v>49.212499999999999</v>
      </c>
      <c r="J61" s="19">
        <f>H61</f>
        <v>70500</v>
      </c>
      <c r="K61" s="19">
        <v>0</v>
      </c>
      <c r="L61" s="19">
        <f t="shared" si="6"/>
        <v>98425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7.25" x14ac:dyDescent="0.25">
      <c r="A62" s="2"/>
      <c r="B62" s="17" t="s">
        <v>52</v>
      </c>
      <c r="C62" s="17" t="s">
        <v>40</v>
      </c>
      <c r="D62" s="18">
        <v>0</v>
      </c>
      <c r="E62" s="18">
        <f>D57-500</f>
        <v>500</v>
      </c>
      <c r="F62" s="18">
        <f t="shared" si="4"/>
        <v>1500</v>
      </c>
      <c r="G62" s="19">
        <v>47</v>
      </c>
      <c r="H62" s="19">
        <f>E62*G62</f>
        <v>23500</v>
      </c>
      <c r="I62" s="19">
        <f t="shared" si="5"/>
        <v>49.95</v>
      </c>
      <c r="J62" s="19">
        <v>0</v>
      </c>
      <c r="K62" s="19">
        <f>H62</f>
        <v>23500</v>
      </c>
      <c r="L62" s="19">
        <f t="shared" si="6"/>
        <v>74925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7.25" x14ac:dyDescent="0.25">
      <c r="A63" s="2"/>
      <c r="B63" s="17" t="s">
        <v>53</v>
      </c>
      <c r="C63" s="17" t="s">
        <v>42</v>
      </c>
      <c r="D63" s="18">
        <v>0</v>
      </c>
      <c r="E63" s="18">
        <f>D61</f>
        <v>1500</v>
      </c>
      <c r="F63" s="18">
        <f t="shared" si="4"/>
        <v>0</v>
      </c>
      <c r="G63" s="19">
        <v>47</v>
      </c>
      <c r="H63" s="19">
        <f>E63*G63</f>
        <v>70500</v>
      </c>
      <c r="I63" s="19">
        <v>0</v>
      </c>
      <c r="J63" s="19">
        <v>0</v>
      </c>
      <c r="K63" s="19">
        <f>H63</f>
        <v>70500</v>
      </c>
      <c r="L63" s="19">
        <f t="shared" si="6"/>
        <v>4425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3"/>
      <c r="B67" s="2"/>
      <c r="C67" s="22"/>
      <c r="D67" s="22"/>
      <c r="E67" s="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3"/>
      <c r="B68" s="2"/>
      <c r="C68" s="25" t="s">
        <v>57</v>
      </c>
      <c r="D68" s="25"/>
      <c r="E68" s="2"/>
      <c r="F68" s="2"/>
      <c r="G68" s="25" t="s">
        <v>59</v>
      </c>
      <c r="H68" s="25"/>
      <c r="I68" s="2"/>
      <c r="J68" s="2" t="s">
        <v>60</v>
      </c>
      <c r="K68" s="25" t="s">
        <v>61</v>
      </c>
      <c r="L68" s="25"/>
      <c r="M68" s="2"/>
      <c r="N68" s="2"/>
      <c r="O68" s="2"/>
      <c r="P68" s="27"/>
      <c r="Q68" s="27"/>
      <c r="R68" s="27"/>
      <c r="S68" s="27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3"/>
      <c r="B69" s="21" t="s">
        <v>25</v>
      </c>
      <c r="C69" s="4">
        <v>-425</v>
      </c>
      <c r="D69" s="5">
        <f>500*42.5</f>
        <v>21250</v>
      </c>
      <c r="E69" s="2" t="s">
        <v>26</v>
      </c>
      <c r="F69" s="21" t="s">
        <v>27</v>
      </c>
      <c r="G69" s="4">
        <v>21250</v>
      </c>
      <c r="H69" s="5">
        <v>43750</v>
      </c>
      <c r="I69" s="2" t="s">
        <v>28</v>
      </c>
      <c r="J69" s="21" t="s">
        <v>25</v>
      </c>
      <c r="K69" s="6">
        <v>-425</v>
      </c>
      <c r="L69" s="7">
        <f>1000*45</f>
        <v>45000</v>
      </c>
      <c r="M69" s="2" t="s">
        <v>29</v>
      </c>
      <c r="N69" s="2"/>
      <c r="O69" s="2"/>
      <c r="P69" s="11"/>
      <c r="Q69" s="12"/>
      <c r="R69" s="12"/>
      <c r="S69" s="11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3"/>
      <c r="B70" s="2"/>
      <c r="C70" s="9"/>
      <c r="D70" s="7">
        <v>5000</v>
      </c>
      <c r="E70" s="2" t="s">
        <v>37</v>
      </c>
      <c r="F70" s="21" t="s">
        <v>38</v>
      </c>
      <c r="G70" s="8">
        <v>45000</v>
      </c>
      <c r="H70" s="5">
        <v>23500</v>
      </c>
      <c r="I70" s="2" t="s">
        <v>39</v>
      </c>
      <c r="J70" s="21" t="s">
        <v>40</v>
      </c>
      <c r="K70" s="8">
        <v>23500</v>
      </c>
      <c r="L70" s="7">
        <v>70500</v>
      </c>
      <c r="M70" s="2" t="s">
        <v>41</v>
      </c>
      <c r="N70" s="2"/>
      <c r="O70" s="2"/>
      <c r="P70" s="11"/>
      <c r="Q70" s="12"/>
      <c r="R70" s="11"/>
      <c r="S70" s="11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3"/>
      <c r="B71" s="2"/>
      <c r="C71" s="9"/>
      <c r="D71" s="2"/>
      <c r="E71" s="2"/>
      <c r="F71" s="21" t="s">
        <v>44</v>
      </c>
      <c r="G71" s="10">
        <v>5000</v>
      </c>
      <c r="H71" s="5">
        <f>G72</f>
        <v>70500</v>
      </c>
      <c r="I71" s="2" t="s">
        <v>45</v>
      </c>
      <c r="J71" s="2"/>
      <c r="K71" s="9"/>
      <c r="L71" s="7"/>
      <c r="M71" s="2"/>
      <c r="N71" s="2"/>
      <c r="O71" s="2"/>
      <c r="P71" s="11"/>
      <c r="Q71" s="11"/>
      <c r="R71" s="11"/>
      <c r="S71" s="1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3"/>
      <c r="B72" s="2"/>
      <c r="C72" s="9"/>
      <c r="D72" s="2"/>
      <c r="E72" s="2"/>
      <c r="F72" s="21" t="s">
        <v>47</v>
      </c>
      <c r="G72" s="10">
        <v>70500</v>
      </c>
      <c r="H72" s="7"/>
      <c r="I72" s="2"/>
      <c r="J72" s="2"/>
      <c r="K72" s="9"/>
      <c r="L72" s="7"/>
      <c r="M72" s="2"/>
      <c r="N72" s="2"/>
      <c r="O72" s="2"/>
      <c r="P72" s="11"/>
      <c r="Q72" s="11"/>
      <c r="R72" s="11"/>
      <c r="S72" s="11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3"/>
      <c r="B73" s="2"/>
      <c r="C73" s="9"/>
      <c r="D73" s="2"/>
      <c r="E73" s="2"/>
      <c r="F73" s="2"/>
      <c r="G73" s="10"/>
      <c r="H73" s="7"/>
      <c r="I73" s="2"/>
      <c r="J73" s="2"/>
      <c r="K73" s="9"/>
      <c r="L73" s="7"/>
      <c r="M73" s="2"/>
      <c r="N73" s="2"/>
      <c r="O73" s="2"/>
      <c r="P73" s="11"/>
      <c r="Q73" s="11"/>
      <c r="R73" s="11"/>
      <c r="S73" s="11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3"/>
      <c r="B74" s="2"/>
      <c r="C74" s="9"/>
      <c r="D74" s="2"/>
      <c r="E74" s="2"/>
      <c r="F74" s="2"/>
      <c r="G74" s="10"/>
      <c r="H74" s="7"/>
      <c r="I74" s="2"/>
      <c r="J74" s="2"/>
      <c r="K74" s="9"/>
      <c r="L74" s="2"/>
      <c r="M74" s="2"/>
      <c r="N74" s="2"/>
      <c r="O74" s="2"/>
      <c r="P74" s="11"/>
      <c r="Q74" s="11"/>
      <c r="R74" s="11"/>
      <c r="S74" s="11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3"/>
      <c r="B76" s="26"/>
      <c r="C76" s="25" t="s">
        <v>58</v>
      </c>
      <c r="D76" s="25"/>
      <c r="E76" s="26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5">
      <c r="A77" s="13"/>
      <c r="B77" s="23" t="s">
        <v>30</v>
      </c>
      <c r="C77" s="8">
        <f>500*42.5+500*45</f>
        <v>43750</v>
      </c>
      <c r="D77" s="5"/>
      <c r="E77" s="11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5">
      <c r="A78" s="13"/>
      <c r="B78" s="21" t="s">
        <v>42</v>
      </c>
      <c r="C78" s="8">
        <v>70500</v>
      </c>
      <c r="D78" s="2"/>
      <c r="E78" s="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13"/>
      <c r="B79" s="2"/>
      <c r="C79" s="9"/>
      <c r="D79" s="2"/>
      <c r="E79" s="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5">
      <c r="A80" s="13"/>
      <c r="B80" s="2"/>
      <c r="C80" s="9"/>
      <c r="D80" s="2"/>
      <c r="E80" s="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5">
      <c r="A81" s="13"/>
      <c r="B81" s="2"/>
      <c r="C81" s="9"/>
      <c r="D81" s="2"/>
      <c r="E81" s="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13"/>
      <c r="B82" s="2"/>
      <c r="C82" s="9"/>
      <c r="D82" s="2"/>
      <c r="E82" s="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</sheetData>
  <mergeCells count="30">
    <mergeCell ref="N39:O39"/>
    <mergeCell ref="S39:T39"/>
    <mergeCell ref="N48:O48"/>
    <mergeCell ref="S48:T48"/>
    <mergeCell ref="L53:L54"/>
    <mergeCell ref="G37:G38"/>
    <mergeCell ref="H37:H38"/>
    <mergeCell ref="I37:K37"/>
    <mergeCell ref="I53:K53"/>
    <mergeCell ref="B53:B54"/>
    <mergeCell ref="C53:C54"/>
    <mergeCell ref="D53:F53"/>
    <mergeCell ref="G53:G54"/>
    <mergeCell ref="H53:H54"/>
    <mergeCell ref="P68:S68"/>
    <mergeCell ref="X20:Y20"/>
    <mergeCell ref="AB20:AE20"/>
    <mergeCell ref="I21:K21"/>
    <mergeCell ref="A1:A2"/>
    <mergeCell ref="B1:H5"/>
    <mergeCell ref="N20:O20"/>
    <mergeCell ref="S20:T20"/>
    <mergeCell ref="B21:B22"/>
    <mergeCell ref="C21:C22"/>
    <mergeCell ref="D21:F21"/>
    <mergeCell ref="G21:G22"/>
    <mergeCell ref="H21:H22"/>
    <mergeCell ref="B37:B38"/>
    <mergeCell ref="C37:C38"/>
    <mergeCell ref="D37:F3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</dc:creator>
  <cp:lastModifiedBy>Samsung</cp:lastModifiedBy>
  <dcterms:created xsi:type="dcterms:W3CDTF">2015-10-18T00:54:57Z</dcterms:created>
  <dcterms:modified xsi:type="dcterms:W3CDTF">2015-11-25T01:10:41Z</dcterms:modified>
</cp:coreProperties>
</file>