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/>
  </bookViews>
  <sheets>
    <sheet name="GRAFICI" sheetId="3" r:id="rId1"/>
    <sheet name="CALCOLI" sheetId="1" r:id="rId2"/>
  </sheets>
  <calcPr calcId="145621"/>
</workbook>
</file>

<file path=xl/calcChain.xml><?xml version="1.0" encoding="utf-8"?>
<calcChain xmlns="http://schemas.openxmlformats.org/spreadsheetml/2006/main">
  <c r="D222" i="1" l="1"/>
  <c r="D234" i="1"/>
  <c r="D236" i="1"/>
  <c r="D238" i="1"/>
  <c r="D217" i="1"/>
  <c r="B239" i="1"/>
  <c r="E338" i="1"/>
  <c r="E339" i="1"/>
  <c r="B339" i="1"/>
  <c r="E337" i="1" s="1"/>
  <c r="B334" i="1"/>
  <c r="D334" i="1" s="1"/>
  <c r="D328" i="1"/>
  <c r="B328" i="1"/>
  <c r="D327" i="1"/>
  <c r="D316" i="1"/>
  <c r="D317" i="1"/>
  <c r="D320" i="1"/>
  <c r="D321" i="1"/>
  <c r="D325" i="1"/>
  <c r="B322" i="1"/>
  <c r="D322" i="1" s="1"/>
  <c r="B317" i="1"/>
  <c r="D297" i="1"/>
  <c r="D300" i="1"/>
  <c r="D301" i="1"/>
  <c r="D305" i="1"/>
  <c r="D310" i="1"/>
  <c r="D311" i="1"/>
  <c r="B312" i="1"/>
  <c r="D312" i="1" s="1"/>
  <c r="B307" i="1"/>
  <c r="D307" i="1" s="1"/>
  <c r="B302" i="1"/>
  <c r="D302" i="1" s="1"/>
  <c r="D296" i="1"/>
  <c r="B297" i="1"/>
  <c r="D332" i="1" s="1"/>
  <c r="D287" i="1"/>
  <c r="D288" i="1"/>
  <c r="D289" i="1"/>
  <c r="D290" i="1"/>
  <c r="D292" i="1"/>
  <c r="B292" i="1"/>
  <c r="D291" i="1" s="1"/>
  <c r="D281" i="1"/>
  <c r="B283" i="1"/>
  <c r="D282" i="1" s="1"/>
  <c r="B278" i="1"/>
  <c r="D276" i="1" s="1"/>
  <c r="D267" i="1"/>
  <c r="D268" i="1"/>
  <c r="B272" i="1"/>
  <c r="D269" i="1" s="1"/>
  <c r="D261" i="1"/>
  <c r="D260" i="1"/>
  <c r="B262" i="1"/>
  <c r="D262" i="1" s="1"/>
  <c r="D249" i="1"/>
  <c r="D250" i="1"/>
  <c r="B252" i="1"/>
  <c r="D251" i="1" s="1"/>
  <c r="D242" i="1"/>
  <c r="D243" i="1"/>
  <c r="B243" i="1"/>
  <c r="D241" i="1" s="1"/>
  <c r="B183" i="1"/>
  <c r="D183" i="1" s="1"/>
  <c r="B178" i="1"/>
  <c r="B173" i="1"/>
  <c r="B167" i="1"/>
  <c r="B162" i="1"/>
  <c r="D167" i="1" s="1"/>
  <c r="D150" i="1"/>
  <c r="D151" i="1"/>
  <c r="D152" i="1"/>
  <c r="B156" i="1"/>
  <c r="D144" i="1" s="1"/>
  <c r="D138" i="1"/>
  <c r="D139" i="1"/>
  <c r="D140" i="1"/>
  <c r="D134" i="1"/>
  <c r="D137" i="1"/>
  <c r="D132" i="1"/>
  <c r="D123" i="1"/>
  <c r="D125" i="1"/>
  <c r="D126" i="1"/>
  <c r="D127" i="1"/>
  <c r="D128" i="1"/>
  <c r="D129" i="1"/>
  <c r="D121" i="1"/>
  <c r="B130" i="1"/>
  <c r="D122" i="1" s="1"/>
  <c r="B118" i="1"/>
  <c r="D118" i="1" s="1"/>
  <c r="D116" i="1"/>
  <c r="D117" i="1"/>
  <c r="D113" i="1"/>
  <c r="D112" i="1"/>
  <c r="B113" i="1"/>
  <c r="D111" i="1" s="1"/>
  <c r="D107" i="1"/>
  <c r="D97" i="1"/>
  <c r="D98" i="1"/>
  <c r="D99" i="1"/>
  <c r="D101" i="1"/>
  <c r="D102" i="1"/>
  <c r="D103" i="1"/>
  <c r="D104" i="1"/>
  <c r="D105" i="1"/>
  <c r="D106" i="1"/>
  <c r="D96" i="1"/>
  <c r="B107" i="1"/>
  <c r="D100" i="1" s="1"/>
  <c r="D92" i="1"/>
  <c r="D93" i="1"/>
  <c r="D74" i="1"/>
  <c r="D78" i="1"/>
  <c r="D85" i="1"/>
  <c r="D86" i="1"/>
  <c r="D87" i="1"/>
  <c r="B88" i="1"/>
  <c r="D88" i="1" s="1"/>
  <c r="B79" i="1"/>
  <c r="D79" i="1" s="1"/>
  <c r="D71" i="1"/>
  <c r="D72" i="1"/>
  <c r="D73" i="1"/>
  <c r="D70" i="1"/>
  <c r="D55" i="1"/>
  <c r="D56" i="1"/>
  <c r="D63" i="1"/>
  <c r="D64" i="1"/>
  <c r="B67" i="1"/>
  <c r="D57" i="1" s="1"/>
  <c r="D48" i="1"/>
  <c r="D49" i="1"/>
  <c r="D50" i="1"/>
  <c r="B45" i="1"/>
  <c r="B40" i="1"/>
  <c r="B34" i="1"/>
  <c r="B22" i="1"/>
  <c r="B16" i="1"/>
  <c r="D16" i="1" s="1"/>
  <c r="B11" i="1"/>
  <c r="D44" i="1" s="1"/>
  <c r="D20" i="1" l="1"/>
  <c r="D7" i="1"/>
  <c r="D9" i="1"/>
  <c r="D62" i="1"/>
  <c r="D159" i="1"/>
  <c r="D165" i="1"/>
  <c r="D248" i="1"/>
  <c r="D266" i="1"/>
  <c r="D283" i="1"/>
  <c r="D51" i="1"/>
  <c r="D34" i="1"/>
  <c r="D149" i="1"/>
  <c r="D177" i="1"/>
  <c r="D162" i="1"/>
  <c r="D181" i="1"/>
  <c r="D246" i="1"/>
  <c r="D247" i="1"/>
  <c r="D265" i="1"/>
  <c r="D333" i="1"/>
  <c r="D166" i="1"/>
  <c r="D33" i="1"/>
  <c r="D31" i="1"/>
  <c r="D61" i="1"/>
  <c r="D28" i="1"/>
  <c r="D54" i="1"/>
  <c r="D84" i="1"/>
  <c r="D91" i="1"/>
  <c r="D148" i="1"/>
  <c r="D176" i="1"/>
  <c r="D161" i="1"/>
  <c r="D182" i="1"/>
  <c r="D256" i="1"/>
  <c r="D257" i="1"/>
  <c r="D272" i="1"/>
  <c r="D275" i="1"/>
  <c r="D315" i="1"/>
  <c r="D32" i="1"/>
  <c r="D8" i="1"/>
  <c r="D6" i="1"/>
  <c r="D60" i="1"/>
  <c r="D10" i="1"/>
  <c r="D27" i="1"/>
  <c r="D19" i="1"/>
  <c r="D67" i="1"/>
  <c r="D59" i="1"/>
  <c r="D83" i="1"/>
  <c r="D110" i="1"/>
  <c r="D124" i="1"/>
  <c r="D146" i="1"/>
  <c r="D172" i="1"/>
  <c r="D160" i="1"/>
  <c r="D255" i="1"/>
  <c r="D271" i="1"/>
  <c r="D278" i="1"/>
  <c r="D286" i="1"/>
  <c r="D295" i="1"/>
  <c r="D306" i="1"/>
  <c r="D326" i="1"/>
  <c r="D331" i="1"/>
  <c r="D11" i="1"/>
  <c r="D66" i="1"/>
  <c r="D90" i="1"/>
  <c r="D145" i="1"/>
  <c r="D171" i="1"/>
  <c r="D270" i="1"/>
  <c r="D277" i="1"/>
  <c r="D178" i="1"/>
  <c r="D37" i="1"/>
  <c r="D15" i="1"/>
  <c r="D26" i="1"/>
  <c r="D58" i="1"/>
  <c r="D82" i="1"/>
  <c r="D252" i="1"/>
  <c r="D14" i="1"/>
  <c r="D21" i="1"/>
  <c r="D43" i="1"/>
  <c r="D45" i="1" s="1"/>
  <c r="D65" i="1"/>
  <c r="D77" i="1"/>
  <c r="D130" i="1"/>
  <c r="D143" i="1"/>
  <c r="D156" i="1" s="1"/>
  <c r="D170" i="1"/>
  <c r="D173" i="1"/>
  <c r="D39" i="1"/>
  <c r="D38" i="1"/>
  <c r="D40" i="1" l="1"/>
  <c r="D22" i="1"/>
</calcChain>
</file>

<file path=xl/sharedStrings.xml><?xml version="1.0" encoding="utf-8"?>
<sst xmlns="http://schemas.openxmlformats.org/spreadsheetml/2006/main" count="290" uniqueCount="185">
  <si>
    <t>Abitudini alimentari- sondaggio</t>
  </si>
  <si>
    <t>DOMANDE</t>
  </si>
  <si>
    <t>I</t>
  </si>
  <si>
    <t>II</t>
  </si>
  <si>
    <t>III</t>
  </si>
  <si>
    <t>IV</t>
  </si>
  <si>
    <t>V</t>
  </si>
  <si>
    <t>RISPOSTE</t>
  </si>
  <si>
    <t>Maschile</t>
  </si>
  <si>
    <t>Persone</t>
  </si>
  <si>
    <t>Femminile</t>
  </si>
  <si>
    <t>Meno di 15</t>
  </si>
  <si>
    <t>Compresa fra i 15 e 17 anni</t>
  </si>
  <si>
    <t>Più di 17</t>
  </si>
  <si>
    <t>Meno di 60 kg</t>
  </si>
  <si>
    <t>Compreso tra 60 e 75 kg</t>
  </si>
  <si>
    <t>Più di 75 kg</t>
  </si>
  <si>
    <t>Meno di 50 kg</t>
  </si>
  <si>
    <t>Compreso tra i 50 e 65 kg</t>
  </si>
  <si>
    <t>Più di 65 kg</t>
  </si>
  <si>
    <t>4)Peso:</t>
  </si>
  <si>
    <t>3)Età:</t>
  </si>
  <si>
    <t>2)Sesso:</t>
  </si>
  <si>
    <t>1)Classe:</t>
  </si>
  <si>
    <t>5)Altezza:</t>
  </si>
  <si>
    <t>Meno di 1.60 cm</t>
  </si>
  <si>
    <t>Compreso tra 1.60 e 1.75 cm</t>
  </si>
  <si>
    <t xml:space="preserve">Più di 1.75cm </t>
  </si>
  <si>
    <t>6)Al mattino fa colazione?</t>
  </si>
  <si>
    <t>Si</t>
  </si>
  <si>
    <t>No</t>
  </si>
  <si>
    <t>7)Se si, in quale luogo solitamente?</t>
  </si>
  <si>
    <t>A casa</t>
  </si>
  <si>
    <t>Al bar</t>
  </si>
  <si>
    <t>Mentre vai a scuola mangiando qualcosa preparato a casa</t>
  </si>
  <si>
    <t>8)Cosa consuma più frequentemente?</t>
  </si>
  <si>
    <t>Cioccolata</t>
  </si>
  <si>
    <t>Latte</t>
  </si>
  <si>
    <t>Caffè</t>
  </si>
  <si>
    <t>Cappuccino</t>
  </si>
  <si>
    <t>Tè</t>
  </si>
  <si>
    <t>Succo/Spremuta</t>
  </si>
  <si>
    <t>Yogurt</t>
  </si>
  <si>
    <t>Cornetto</t>
  </si>
  <si>
    <t>Cereali</t>
  </si>
  <si>
    <t>Pizzetta/Sfoglia</t>
  </si>
  <si>
    <t>Panino</t>
  </si>
  <si>
    <t>Dolci</t>
  </si>
  <si>
    <t>Marmellata/fette biscottate</t>
  </si>
  <si>
    <t>9)In quale fascia oraria fa colazione disolito?</t>
  </si>
  <si>
    <t>7.00-7.30</t>
  </si>
  <si>
    <t>7.30-8.00</t>
  </si>
  <si>
    <t>8.00-8.30</t>
  </si>
  <si>
    <t>8.30 in poi</t>
  </si>
  <si>
    <t>10)In tarda mattinata fa merenda?</t>
  </si>
  <si>
    <t>11)Se sì, cosa prende?</t>
  </si>
  <si>
    <t>Snack</t>
  </si>
  <si>
    <t>Pizzetta</t>
  </si>
  <si>
    <t>Cappuccino/Caffè</t>
  </si>
  <si>
    <t>Dolci(cornetti e affini)</t>
  </si>
  <si>
    <t>12)Generalmente a che ora pranza?</t>
  </si>
  <si>
    <t>Prima delle 13.30</t>
  </si>
  <si>
    <t>Fra le 13.30 e le 14.30</t>
  </si>
  <si>
    <t>Dalle 14.30 in poi</t>
  </si>
  <si>
    <t>13)Durante il pranzo solitamente assume:</t>
  </si>
  <si>
    <t>Primo</t>
  </si>
  <si>
    <t>Un contorno</t>
  </si>
  <si>
    <t>Pane</t>
  </si>
  <si>
    <t>Dolce</t>
  </si>
  <si>
    <t>Frutta</t>
  </si>
  <si>
    <t xml:space="preserve">Acqua </t>
  </si>
  <si>
    <t>Vino</t>
  </si>
  <si>
    <t>Birra</t>
  </si>
  <si>
    <t>Niente</t>
  </si>
  <si>
    <t>14)A pranzo (nell'arco della settimana) la tipologia dei cibi è:</t>
  </si>
  <si>
    <t>Solita</t>
  </si>
  <si>
    <t>Varia</t>
  </si>
  <si>
    <t>Molto varia</t>
  </si>
  <si>
    <t>15)Il pomeriggio fa lo spuntino?</t>
  </si>
  <si>
    <t>16)Se sì, cosa prende?</t>
  </si>
  <si>
    <t>Succo di frutta</t>
  </si>
  <si>
    <t>Pizza</t>
  </si>
  <si>
    <t>Panino imbottito/tramezzino</t>
  </si>
  <si>
    <t>17)La sera fa cena?</t>
  </si>
  <si>
    <t>18)In quale luogo solitamente?</t>
  </si>
  <si>
    <t>Al ristorante</t>
  </si>
  <si>
    <t>19)Durante la cena solitamente assume:</t>
  </si>
  <si>
    <t>Secondo</t>
  </si>
  <si>
    <t>Pizza/piadina/focaccia</t>
  </si>
  <si>
    <t>20) A cena (nell'arco della settimana) la tipologia dei cibi è:</t>
  </si>
  <si>
    <t>21)Lei normalmente beve acqua…</t>
  </si>
  <si>
    <t>Proveniente dal rubinetto</t>
  </si>
  <si>
    <t>Imbottigliata</t>
  </si>
  <si>
    <t>22)Quanti litri di acqua beve al giorno?</t>
  </si>
  <si>
    <t>Mezzo litro</t>
  </si>
  <si>
    <t>1 litro</t>
  </si>
  <si>
    <t>2 o più litri</t>
  </si>
  <si>
    <t>23)Assume bevande alcoliche?</t>
  </si>
  <si>
    <t>24) Se sì, tutti i giorni della settimana?</t>
  </si>
  <si>
    <t xml:space="preserve">Si </t>
  </si>
  <si>
    <t>Biscotti</t>
  </si>
  <si>
    <t>Acqua</t>
  </si>
  <si>
    <t>25)Se assume bevande alcoliche, quali delle seguente assume durante la giornata (pranzo+cena)?</t>
  </si>
  <si>
    <t>Nessuna bevanda alcolica</t>
  </si>
  <si>
    <t>1 birra</t>
  </si>
  <si>
    <t>2 birre</t>
  </si>
  <si>
    <t>3 birre</t>
  </si>
  <si>
    <t>Più di 3 birre</t>
  </si>
  <si>
    <r>
      <t>Vino</t>
    </r>
    <r>
      <rPr>
        <sz val="11"/>
        <color theme="1"/>
        <rFont val="Calibri"/>
        <family val="2"/>
        <scheme val="minor"/>
      </rPr>
      <t xml:space="preserve"> (Bicchiere di 125 ml)</t>
    </r>
  </si>
  <si>
    <t>2 bicchieri (1/4 di litro)</t>
  </si>
  <si>
    <t>4 bicchieri (1/2 di litro)</t>
  </si>
  <si>
    <t>8 bicchieri(1 litro)</t>
  </si>
  <si>
    <t>Più di 8 bicchieri (più di un litro)</t>
  </si>
  <si>
    <r>
      <t xml:space="preserve">Superalcolico </t>
    </r>
    <r>
      <rPr>
        <sz val="11"/>
        <color theme="1"/>
        <rFont val="Calibri"/>
        <family val="2"/>
        <scheme val="minor"/>
      </rPr>
      <t>(Bicchiere da 40 ml)</t>
    </r>
  </si>
  <si>
    <t>1 bicchiere</t>
  </si>
  <si>
    <t>2 bicchieri</t>
  </si>
  <si>
    <t>3 bicchieri</t>
  </si>
  <si>
    <t>più di 3 bicchieri</t>
  </si>
  <si>
    <r>
      <t xml:space="preserve">Cocktail alcolico </t>
    </r>
    <r>
      <rPr>
        <sz val="11"/>
        <color theme="1"/>
        <rFont val="Calibri"/>
        <family val="2"/>
        <scheme val="minor"/>
      </rPr>
      <t>(bicchiere di 40 ml)</t>
    </r>
  </si>
  <si>
    <t>più di 3  bicchieri</t>
  </si>
  <si>
    <t>26) Se assume bevande alcoliche, il sabato sera, quali delle seguenti beve e in che quantità?</t>
  </si>
  <si>
    <r>
      <rPr>
        <b/>
        <sz val="11"/>
        <color theme="1"/>
        <rFont val="Calibri"/>
        <family val="2"/>
        <scheme val="minor"/>
      </rPr>
      <t>Birra</t>
    </r>
    <r>
      <rPr>
        <sz val="11"/>
        <color theme="1"/>
        <rFont val="Calibri"/>
        <family val="2"/>
        <scheme val="minor"/>
      </rPr>
      <t>(Bottiglia di 33cl)</t>
    </r>
  </si>
  <si>
    <t>1 bottiglia</t>
  </si>
  <si>
    <t>2 bottiglie</t>
  </si>
  <si>
    <t>3 bottiglie</t>
  </si>
  <si>
    <t>più di 3 bottiglie</t>
  </si>
  <si>
    <r>
      <t xml:space="preserve">Vino </t>
    </r>
    <r>
      <rPr>
        <sz val="11"/>
        <color theme="1"/>
        <rFont val="Calibri"/>
        <family val="2"/>
        <scheme val="minor"/>
      </rPr>
      <t>(Bicchhiere da 125 ml)</t>
    </r>
  </si>
  <si>
    <t>2(1/4 di litro)</t>
  </si>
  <si>
    <t>4(1/2 di litro)</t>
  </si>
  <si>
    <t>8(1 litro)</t>
  </si>
  <si>
    <t>Più di 8( più di un litro)</t>
  </si>
  <si>
    <r>
      <t>Superalcolico</t>
    </r>
    <r>
      <rPr>
        <sz val="11"/>
        <color theme="1"/>
        <rFont val="Calibri"/>
        <family val="2"/>
        <scheme val="minor"/>
      </rPr>
      <t>(bicchiere 40 ml)</t>
    </r>
  </si>
  <si>
    <r>
      <rPr>
        <b/>
        <sz val="11"/>
        <color theme="1"/>
        <rFont val="Calibri"/>
        <family val="2"/>
        <scheme val="minor"/>
      </rPr>
      <t>Cocktail alcolico</t>
    </r>
    <r>
      <rPr>
        <sz val="11"/>
        <color theme="1"/>
        <rFont val="Calibri"/>
        <family val="2"/>
        <scheme val="minor"/>
      </rPr>
      <t>(bicchiere da 40 ml)</t>
    </r>
  </si>
  <si>
    <t>27)Lei fuma?</t>
  </si>
  <si>
    <t>28)Se sì, quante sigarette al giorno?</t>
  </si>
  <si>
    <t>Da 5 a 9 sigarette</t>
  </si>
  <si>
    <t>Meno di 5 sigarette</t>
  </si>
  <si>
    <t>Da 10 a14 sigarette</t>
  </si>
  <si>
    <t>Da 15 a 19 sigarette</t>
  </si>
  <si>
    <t>25 o più sigarette</t>
  </si>
  <si>
    <t>NO</t>
  </si>
  <si>
    <r>
      <t>30)Pratica regolarmente attività fisica</t>
    </r>
    <r>
      <rPr>
        <sz val="11"/>
        <color theme="1"/>
        <rFont val="Calibri"/>
        <family val="2"/>
        <scheme val="minor"/>
      </rPr>
      <t>?</t>
    </r>
  </si>
  <si>
    <t>31)Se sì, che tipo di attività svolge?</t>
  </si>
  <si>
    <t>Corsa</t>
  </si>
  <si>
    <t>Passeggiata all'aria aperta</t>
  </si>
  <si>
    <t>Calcio o Calcetto</t>
  </si>
  <si>
    <t>Piscina</t>
  </si>
  <si>
    <t>Bicicletta</t>
  </si>
  <si>
    <t>32) Se pratica attività fisica, quanti giorni alla settimana?</t>
  </si>
  <si>
    <t>Tutti i giorni della settimana</t>
  </si>
  <si>
    <t>3 giorni</t>
  </si>
  <si>
    <t>2 giorni</t>
  </si>
  <si>
    <t>33)Conosce l'esistenza di malattie dovute all'alimentazione e/o di disturbi sempre dovuti alla medesima causa?</t>
  </si>
  <si>
    <t>34)Se sì, sapreste elencare qualche malattia o disturbo alimentare?</t>
  </si>
  <si>
    <t>Diabete</t>
  </si>
  <si>
    <t>Anoressia</t>
  </si>
  <si>
    <t>Bulimia</t>
  </si>
  <si>
    <t>Depressione</t>
  </si>
  <si>
    <t>Obesità</t>
  </si>
  <si>
    <t>Non star bene col proprio corpo</t>
  </si>
  <si>
    <t>36)In classe si trattano problemi legati all'alimentazione?</t>
  </si>
  <si>
    <t>37)Tra amici ha mai discusso su questioni alimentari: disturbi e malattie?</t>
  </si>
  <si>
    <t>38)Secondo lei la società i oggi dà importanza a questo genere di problema?</t>
  </si>
  <si>
    <t>39)Conosce cibi biologici?</t>
  </si>
  <si>
    <t>40)Conosce la differenza tra prodotti biologici e non?</t>
  </si>
  <si>
    <t>41)Legge attentamente le etichette?</t>
  </si>
  <si>
    <t>SI leggo attentamente le etichette sui prodotti prima di acquistarli</t>
  </si>
  <si>
    <t>NO non leggo molto attentamente le etichette sui prodotti, mi limito a un rapido sguardo</t>
  </si>
  <si>
    <t>NO non leggo affatto le etichette sui prodotti</t>
  </si>
  <si>
    <t>42)Molte riviste propongono diete a tema. Qual è la sua opinione sulla loro efficacia?</t>
  </si>
  <si>
    <t>Non servono a nulla</t>
  </si>
  <si>
    <t>Aiutano ma non basta o non  sempre danno l'effetto promesso</t>
  </si>
  <si>
    <t>Risolvono totalmente il problema</t>
  </si>
  <si>
    <t>43) Negli altri paesi europei vi sono diverse abitudini alimentari, vorreste adottarne una di queste o è soddisfatto delle abitudini locali?</t>
  </si>
  <si>
    <t>NO sono soddisfatto delle abitudini locali</t>
  </si>
  <si>
    <t>Palestra</t>
  </si>
  <si>
    <t>Altro(Teakwondo)</t>
  </si>
  <si>
    <t>35)In famiglia si parla di problemi alimentari?</t>
  </si>
  <si>
    <t>Abitudini Spagnole</t>
  </si>
  <si>
    <t>TOTALE</t>
  </si>
  <si>
    <t>Totale</t>
  </si>
  <si>
    <t>29) Se sì, ha mai cercato di smettere?</t>
  </si>
  <si>
    <t>Da 19 a 24 sigarette</t>
  </si>
  <si>
    <t>SI vorrei adottarne diverse abbitudini alimentari (abitudini Spagnole)</t>
  </si>
  <si>
    <t>Nessuna risposta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</si>
</sst>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/>
    <xf numFmtId="2" fontId="0" fillId="0" borderId="0" xfId="0" applyNumberFormat="1"/>
    <xf numFmtId="0" fontId="3" fillId="0" borderId="0" xfId="0" applyFont="1" applyAlignment="1"/>
    <xf numFmtId="0" fontId="0" fillId="0" borderId="0" xfId="0" applyAlignme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6B4C7E"/>
      <color rgb="FFA4268C"/>
      <color rgb="FF0FB3BB"/>
      <color rgb="FFF974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Classe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621335794564048E-2"/>
          <c:y val="0.28155618573272517"/>
          <c:w val="0.86244459827136988"/>
          <c:h val="0.59695787569515424"/>
        </c:manualLayout>
      </c:layout>
      <c:barChart>
        <c:barDir val="col"/>
        <c:grouping val="clustered"/>
        <c:varyColors val="0"/>
        <c:ser>
          <c:idx val="0"/>
          <c:order val="0"/>
          <c:tx>
            <c:v>Classe</c:v>
          </c:tx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CALCOLI!$A$6:$A$10</c:f>
              <c:strCache>
                <c:ptCount val="5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</c:strCache>
            </c:strRef>
          </c:cat>
          <c:val>
            <c:numRef>
              <c:f>CALCOLI!$D$6:$D$10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18.181818181818183</c:v>
                </c:pt>
                <c:pt idx="2">
                  <c:v>45.454545454545453</c:v>
                </c:pt>
                <c:pt idx="3">
                  <c:v>9.0909090909090917</c:v>
                </c:pt>
                <c:pt idx="4">
                  <c:v>27.272727272727273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06080"/>
        <c:axId val="116607616"/>
      </c:barChart>
      <c:catAx>
        <c:axId val="116606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07616"/>
        <c:crosses val="autoZero"/>
        <c:auto val="1"/>
        <c:lblAlgn val="ctr"/>
        <c:lblOffset val="100"/>
        <c:noMultiLvlLbl val="0"/>
      </c:catAx>
      <c:valAx>
        <c:axId val="116607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660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 che ora solitamente?</c:v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CALCOLI!$A$70:$A$73</c:f>
              <c:strCache>
                <c:ptCount val="4"/>
                <c:pt idx="0">
                  <c:v>7.00-7.30</c:v>
                </c:pt>
                <c:pt idx="1">
                  <c:v>7.30-8.00</c:v>
                </c:pt>
                <c:pt idx="2">
                  <c:v>8.00-8.30</c:v>
                </c:pt>
                <c:pt idx="3">
                  <c:v>8.30 in poi</c:v>
                </c:pt>
              </c:strCache>
            </c:strRef>
          </c:cat>
          <c:val>
            <c:numRef>
              <c:f>CALCOLI!$D$70:$D$73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02624"/>
        <c:axId val="117408512"/>
      </c:barChart>
      <c:catAx>
        <c:axId val="11740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08512"/>
        <c:crosses val="autoZero"/>
        <c:auto val="1"/>
        <c:lblAlgn val="ctr"/>
        <c:lblOffset val="100"/>
        <c:noMultiLvlLbl val="0"/>
      </c:catAx>
      <c:valAx>
        <c:axId val="11740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40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>
        <c:manualLayout>
          <c:xMode val="edge"/>
          <c:yMode val="edge"/>
          <c:x val="0.16446522309711317"/>
          <c:y val="2.777777777777787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 merenda in tarda mattinata?</c:v>
          </c:tx>
          <c:spPr>
            <a:solidFill>
              <a:srgbClr val="1F497D">
                <a:lumMod val="60000"/>
                <a:lumOff val="4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layout>
                <c:manualLayout>
                  <c:x val="0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555555555555558E-3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CALCOLI!$A$77:$A$78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CALCOLI!$D$77:$D$78</c:f>
              <c:numCache>
                <c:formatCode>0.00</c:formatCode>
                <c:ptCount val="2"/>
                <c:pt idx="0">
                  <c:v>90.909090909090907</c:v>
                </c:pt>
                <c:pt idx="1">
                  <c:v>9.0909090909090917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29376"/>
        <c:axId val="117430912"/>
      </c:barChart>
      <c:catAx>
        <c:axId val="117429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30912"/>
        <c:crosses val="autoZero"/>
        <c:auto val="1"/>
        <c:lblAlgn val="ctr"/>
        <c:lblOffset val="100"/>
        <c:noMultiLvlLbl val="0"/>
      </c:catAx>
      <c:valAx>
        <c:axId val="117430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42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Cosa prende?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CALCOLI!$A$82:$A$87</c:f>
              <c:strCache>
                <c:ptCount val="6"/>
                <c:pt idx="0">
                  <c:v>Snack</c:v>
                </c:pt>
                <c:pt idx="1">
                  <c:v>Pizzetta</c:v>
                </c:pt>
                <c:pt idx="2">
                  <c:v>Panino</c:v>
                </c:pt>
                <c:pt idx="3">
                  <c:v>Cappuccino/Caffè</c:v>
                </c:pt>
                <c:pt idx="4">
                  <c:v>Dolci(cornetti e affini)</c:v>
                </c:pt>
                <c:pt idx="5">
                  <c:v>Frutta</c:v>
                </c:pt>
              </c:strCache>
            </c:strRef>
          </c:cat>
          <c:val>
            <c:numRef>
              <c:f>CALCOLI!$D$82:$D$87</c:f>
              <c:numCache>
                <c:formatCode>0.00</c:formatCode>
                <c:ptCount val="6"/>
                <c:pt idx="0">
                  <c:v>9.0909090909090917</c:v>
                </c:pt>
                <c:pt idx="1">
                  <c:v>36.363636363636367</c:v>
                </c:pt>
                <c:pt idx="2">
                  <c:v>27.272727272727273</c:v>
                </c:pt>
                <c:pt idx="3">
                  <c:v>0</c:v>
                </c:pt>
                <c:pt idx="4">
                  <c:v>9.0909090909090917</c:v>
                </c:pt>
                <c:pt idx="5">
                  <c:v>18.181818181818183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21024"/>
        <c:axId val="117531008"/>
      </c:barChart>
      <c:catAx>
        <c:axId val="11752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31008"/>
        <c:crosses val="autoZero"/>
        <c:auto val="1"/>
        <c:lblAlgn val="ctr"/>
        <c:lblOffset val="100"/>
        <c:noMultiLvlLbl val="0"/>
      </c:catAx>
      <c:valAx>
        <c:axId val="1175310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52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 che ora?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CALCOLI!$A$90:$A$92</c:f>
              <c:strCache>
                <c:ptCount val="3"/>
                <c:pt idx="0">
                  <c:v>Prima delle 13.30</c:v>
                </c:pt>
                <c:pt idx="1">
                  <c:v>Fra le 13.30 e le 14.30</c:v>
                </c:pt>
                <c:pt idx="2">
                  <c:v>Dalle 14.30 in poi</c:v>
                </c:pt>
              </c:strCache>
            </c:strRef>
          </c:cat>
          <c:val>
            <c:numRef>
              <c:f>CALCOLI!$D$90:$D$92</c:f>
              <c:numCache>
                <c:formatCode>0.00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63776"/>
        <c:axId val="117565312"/>
      </c:barChart>
      <c:catAx>
        <c:axId val="11756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65312"/>
        <c:crosses val="autoZero"/>
        <c:auto val="1"/>
        <c:lblAlgn val="ctr"/>
        <c:lblOffset val="100"/>
        <c:noMultiLvlLbl val="0"/>
      </c:catAx>
      <c:valAx>
        <c:axId val="117565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56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Cosa assume?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CALCOLI!$A$96:$A$106</c:f>
              <c:strCache>
                <c:ptCount val="11"/>
                <c:pt idx="0">
                  <c:v>Primo</c:v>
                </c:pt>
                <c:pt idx="1">
                  <c:v>Secondo</c:v>
                </c:pt>
                <c:pt idx="2">
                  <c:v>Un contorno</c:v>
                </c:pt>
                <c:pt idx="3">
                  <c:v>Pane</c:v>
                </c:pt>
                <c:pt idx="4">
                  <c:v>Dolce</c:v>
                </c:pt>
                <c:pt idx="5">
                  <c:v>Frutta</c:v>
                </c:pt>
                <c:pt idx="6">
                  <c:v>Acqua </c:v>
                </c:pt>
                <c:pt idx="7">
                  <c:v>Vino</c:v>
                </c:pt>
                <c:pt idx="8">
                  <c:v>Birra</c:v>
                </c:pt>
                <c:pt idx="9">
                  <c:v>Caffè</c:v>
                </c:pt>
                <c:pt idx="10">
                  <c:v>Niente</c:v>
                </c:pt>
              </c:strCache>
            </c:strRef>
          </c:cat>
          <c:val>
            <c:numRef>
              <c:f>CALCOLI!$D$96:$D$106</c:f>
              <c:numCache>
                <c:formatCode>0.00</c:formatCode>
                <c:ptCount val="11"/>
                <c:pt idx="0">
                  <c:v>24.390243902439025</c:v>
                </c:pt>
                <c:pt idx="1">
                  <c:v>14.634146341463415</c:v>
                </c:pt>
                <c:pt idx="2">
                  <c:v>9.7560975609756095</c:v>
                </c:pt>
                <c:pt idx="3">
                  <c:v>7.3170731707317076</c:v>
                </c:pt>
                <c:pt idx="4">
                  <c:v>4.8780487804878048</c:v>
                </c:pt>
                <c:pt idx="5">
                  <c:v>7.3170731707317076</c:v>
                </c:pt>
                <c:pt idx="6">
                  <c:v>19.512195121951219</c:v>
                </c:pt>
                <c:pt idx="7">
                  <c:v>7.3170731707317076</c:v>
                </c:pt>
                <c:pt idx="8">
                  <c:v>0</c:v>
                </c:pt>
                <c:pt idx="9">
                  <c:v>4.8780487804878048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98080"/>
        <c:axId val="117599616"/>
      </c:barChart>
      <c:catAx>
        <c:axId val="11759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99616"/>
        <c:crosses val="autoZero"/>
        <c:auto val="1"/>
        <c:lblAlgn val="ctr"/>
        <c:lblOffset val="100"/>
        <c:noMultiLvlLbl val="0"/>
      </c:catAx>
      <c:valAx>
        <c:axId val="117599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59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 tipologia dei cibi è:</c:v>
          </c:tx>
          <c:invertIfNegative val="0"/>
          <c:dLbls>
            <c:dLbl>
              <c:idx val="0"/>
              <c:layout>
                <c:manualLayout>
                  <c:x val="0"/>
                  <c:y val="8.3044982698962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30030030030051E-3"/>
                  <c:y val="9.6885813148788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030030030028976E-3"/>
                  <c:y val="0.1291810841983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CALCOLI!$A$110:$A$112</c:f>
              <c:strCache>
                <c:ptCount val="3"/>
                <c:pt idx="0">
                  <c:v>Solita</c:v>
                </c:pt>
                <c:pt idx="1">
                  <c:v>Varia</c:v>
                </c:pt>
                <c:pt idx="2">
                  <c:v>Molto varia</c:v>
                </c:pt>
              </c:strCache>
            </c:strRef>
          </c:cat>
          <c:val>
            <c:numRef>
              <c:f>CALCOLI!$D$110:$D$112</c:f>
              <c:numCache>
                <c:formatCode>0.00</c:formatCode>
                <c:ptCount val="3"/>
                <c:pt idx="0">
                  <c:v>9.0909090909090917</c:v>
                </c:pt>
                <c:pt idx="1">
                  <c:v>63.636363636363633</c:v>
                </c:pt>
                <c:pt idx="2">
                  <c:v>27.272727272727273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28288"/>
        <c:axId val="117630080"/>
      </c:barChart>
      <c:catAx>
        <c:axId val="11762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7630080"/>
        <c:crosses val="autoZero"/>
        <c:auto val="1"/>
        <c:lblAlgn val="ctr"/>
        <c:lblOffset val="100"/>
        <c:noMultiLvlLbl val="0"/>
      </c:catAx>
      <c:valAx>
        <c:axId val="117630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62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Il pomeriggio fa lo  spuntino?</c:v>
          </c:tx>
          <c:invertIfNegative val="0"/>
          <c:dLbls>
            <c:dLbl>
              <c:idx val="0"/>
              <c:layout>
                <c:manualLayout>
                  <c:x val="-2.8673835125448076E-3"/>
                  <c:y val="0.127659574468084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7347670250896205E-3"/>
                  <c:y val="8.037825059101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CALCOLI!$A$116:$A$117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CALCOLI!$D$116:$D$117</c:f>
              <c:numCache>
                <c:formatCode>0.00</c:formatCode>
                <c:ptCount val="2"/>
                <c:pt idx="0">
                  <c:v>90.909090909090907</c:v>
                </c:pt>
                <c:pt idx="1">
                  <c:v>9.0909090909090917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58752"/>
        <c:axId val="117660288"/>
      </c:barChart>
      <c:catAx>
        <c:axId val="11765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660288"/>
        <c:crosses val="autoZero"/>
        <c:auto val="1"/>
        <c:lblAlgn val="ctr"/>
        <c:lblOffset val="100"/>
        <c:noMultiLvlLbl val="0"/>
      </c:catAx>
      <c:valAx>
        <c:axId val="117660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65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 sì, cosa prende?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CALCOLI!$A$121:$A$129</c:f>
              <c:strCache>
                <c:ptCount val="9"/>
                <c:pt idx="0">
                  <c:v>Tè</c:v>
                </c:pt>
                <c:pt idx="1">
                  <c:v>Cappuccino</c:v>
                </c:pt>
                <c:pt idx="2">
                  <c:v>Succo di frutta</c:v>
                </c:pt>
                <c:pt idx="3">
                  <c:v>Yogurt</c:v>
                </c:pt>
                <c:pt idx="4">
                  <c:v>Pizza</c:v>
                </c:pt>
                <c:pt idx="5">
                  <c:v>Panino imbottito/tramezzino</c:v>
                </c:pt>
                <c:pt idx="6">
                  <c:v>Dolce</c:v>
                </c:pt>
                <c:pt idx="7">
                  <c:v>Frutta</c:v>
                </c:pt>
                <c:pt idx="8">
                  <c:v>Biscotti</c:v>
                </c:pt>
              </c:strCache>
            </c:strRef>
          </c:cat>
          <c:val>
            <c:numRef>
              <c:f>CALCOLI!$D$121:$D$129</c:f>
              <c:numCache>
                <c:formatCode>General</c:formatCode>
                <c:ptCount val="9"/>
                <c:pt idx="0">
                  <c:v>12.5</c:v>
                </c:pt>
                <c:pt idx="1">
                  <c:v>0</c:v>
                </c:pt>
                <c:pt idx="2">
                  <c:v>18.75</c:v>
                </c:pt>
                <c:pt idx="3">
                  <c:v>18.75</c:v>
                </c:pt>
                <c:pt idx="4">
                  <c:v>12.5</c:v>
                </c:pt>
                <c:pt idx="5">
                  <c:v>12.5</c:v>
                </c:pt>
                <c:pt idx="6">
                  <c:v>18.75</c:v>
                </c:pt>
                <c:pt idx="7">
                  <c:v>0</c:v>
                </c:pt>
                <c:pt idx="8">
                  <c:v>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697152"/>
        <c:axId val="117698944"/>
      </c:barChart>
      <c:catAx>
        <c:axId val="11769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698944"/>
        <c:crosses val="autoZero"/>
        <c:auto val="1"/>
        <c:lblAlgn val="ctr"/>
        <c:lblOffset val="100"/>
        <c:noMultiLvlLbl val="0"/>
      </c:catAx>
      <c:valAx>
        <c:axId val="117698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69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 sera fa cena?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CALCOLI!$A$132:$A$133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CALCOLI!$D$132:$D$133</c:f>
              <c:numCache>
                <c:formatCode>General</c:formatCode>
                <c:ptCount val="2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05440"/>
        <c:axId val="117806976"/>
      </c:barChart>
      <c:catAx>
        <c:axId val="11780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806976"/>
        <c:crosses val="autoZero"/>
        <c:auto val="1"/>
        <c:lblAlgn val="ctr"/>
        <c:lblOffset val="100"/>
        <c:noMultiLvlLbl val="0"/>
      </c:catAx>
      <c:valAx>
        <c:axId val="11780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0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Dove?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CALCOLI!$A$137:$A$139</c:f>
              <c:strCache>
                <c:ptCount val="3"/>
                <c:pt idx="0">
                  <c:v>A casa</c:v>
                </c:pt>
                <c:pt idx="1">
                  <c:v>Al ristorante</c:v>
                </c:pt>
                <c:pt idx="2">
                  <c:v>Al bar</c:v>
                </c:pt>
              </c:strCache>
            </c:strRef>
          </c:cat>
          <c:val>
            <c:numRef>
              <c:f>CALCOLI!$D$137:$D$139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23360"/>
        <c:axId val="117824896"/>
      </c:barChart>
      <c:catAx>
        <c:axId val="11782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824896"/>
        <c:crosses val="autoZero"/>
        <c:auto val="1"/>
        <c:lblAlgn val="ctr"/>
        <c:lblOffset val="100"/>
        <c:noMultiLvlLbl val="0"/>
      </c:catAx>
      <c:valAx>
        <c:axId val="11782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82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Sesso</a:t>
            </a:r>
          </a:p>
        </c:rich>
      </c:tx>
      <c:layout>
        <c:manualLayout>
          <c:xMode val="edge"/>
          <c:yMode val="edge"/>
          <c:x val="0.49300479845082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68200075510503"/>
          <c:y val="0.16304702370218993"/>
          <c:w val="0.80481574985102544"/>
          <c:h val="0.74543106729979425"/>
        </c:manualLayout>
      </c:layout>
      <c:barChart>
        <c:barDir val="col"/>
        <c:grouping val="clustered"/>
        <c:varyColors val="0"/>
        <c:ser>
          <c:idx val="0"/>
          <c:order val="0"/>
          <c:tx>
            <c:v>Sesso</c:v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0.122733666187270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39944932382272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CALCOLI!$A$14:$A$15</c:f>
              <c:strCache>
                <c:ptCount val="2"/>
                <c:pt idx="0">
                  <c:v>Maschile</c:v>
                </c:pt>
                <c:pt idx="1">
                  <c:v>Femminile</c:v>
                </c:pt>
              </c:strCache>
            </c:strRef>
          </c:cat>
          <c:val>
            <c:numRef>
              <c:f>CALCOLI!$D$14:$D$15</c:f>
              <c:numCache>
                <c:formatCode>0.00</c:formatCode>
                <c:ptCount val="2"/>
                <c:pt idx="0">
                  <c:v>27.272727272727273</c:v>
                </c:pt>
                <c:pt idx="1">
                  <c:v>72.727272727272734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37056"/>
        <c:axId val="116855936"/>
      </c:barChart>
      <c:catAx>
        <c:axId val="11663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55936"/>
        <c:crosses val="autoZero"/>
        <c:auto val="1"/>
        <c:lblAlgn val="ctr"/>
        <c:lblOffset val="100"/>
        <c:noMultiLvlLbl val="0"/>
      </c:catAx>
      <c:valAx>
        <c:axId val="116855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663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Cosa assume?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CALCOLI!$A$143:$A$155</c:f>
              <c:strCache>
                <c:ptCount val="13"/>
                <c:pt idx="0">
                  <c:v>Primo</c:v>
                </c:pt>
                <c:pt idx="1">
                  <c:v>Secondo</c:v>
                </c:pt>
                <c:pt idx="2">
                  <c:v>Un contorno</c:v>
                </c:pt>
                <c:pt idx="3">
                  <c:v>Pane</c:v>
                </c:pt>
                <c:pt idx="4">
                  <c:v>Dolce</c:v>
                </c:pt>
                <c:pt idx="5">
                  <c:v>Frutta</c:v>
                </c:pt>
                <c:pt idx="6">
                  <c:v>Panino imbottito/tramezzino</c:v>
                </c:pt>
                <c:pt idx="7">
                  <c:v>Pizza/piadina/focaccia</c:v>
                </c:pt>
                <c:pt idx="8">
                  <c:v>Acqua</c:v>
                </c:pt>
                <c:pt idx="9">
                  <c:v>Vino</c:v>
                </c:pt>
                <c:pt idx="10">
                  <c:v>Birra</c:v>
                </c:pt>
                <c:pt idx="11">
                  <c:v>Caffè</c:v>
                </c:pt>
                <c:pt idx="12">
                  <c:v>Niente</c:v>
                </c:pt>
              </c:strCache>
            </c:strRef>
          </c:cat>
          <c:val>
            <c:numRef>
              <c:f>CALCOLI!$D$143:$D$155</c:f>
              <c:numCache>
                <c:formatCode>0.00</c:formatCode>
                <c:ptCount val="13"/>
                <c:pt idx="0">
                  <c:v>3.125</c:v>
                </c:pt>
                <c:pt idx="1">
                  <c:v>28.125</c:v>
                </c:pt>
                <c:pt idx="2">
                  <c:v>21.875</c:v>
                </c:pt>
                <c:pt idx="3">
                  <c:v>6.25</c:v>
                </c:pt>
                <c:pt idx="5">
                  <c:v>6.25</c:v>
                </c:pt>
                <c:pt idx="6">
                  <c:v>6.25</c:v>
                </c:pt>
                <c:pt idx="7">
                  <c:v>3.125</c:v>
                </c:pt>
                <c:pt idx="8">
                  <c:v>21.875</c:v>
                </c:pt>
                <c:pt idx="9">
                  <c:v>3.125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57664"/>
        <c:axId val="117863552"/>
      </c:barChart>
      <c:catAx>
        <c:axId val="11785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863552"/>
        <c:crosses val="autoZero"/>
        <c:auto val="1"/>
        <c:lblAlgn val="ctr"/>
        <c:lblOffset val="100"/>
        <c:noMultiLvlLbl val="0"/>
      </c:catAx>
      <c:valAx>
        <c:axId val="117863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85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 tipologia è: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CALCOLI!$A$159:$A$161</c:f>
              <c:strCache>
                <c:ptCount val="3"/>
                <c:pt idx="0">
                  <c:v>Solita</c:v>
                </c:pt>
                <c:pt idx="1">
                  <c:v>Varia</c:v>
                </c:pt>
                <c:pt idx="2">
                  <c:v>Molto varia</c:v>
                </c:pt>
              </c:strCache>
            </c:strRef>
          </c:cat>
          <c:val>
            <c:numRef>
              <c:f>CALCOLI!$D$159:$D$161</c:f>
              <c:numCache>
                <c:formatCode>0.00</c:formatCode>
                <c:ptCount val="3"/>
                <c:pt idx="0">
                  <c:v>18.181818181818183</c:v>
                </c:pt>
                <c:pt idx="1">
                  <c:v>63.636363636363633</c:v>
                </c:pt>
                <c:pt idx="2">
                  <c:v>18.181818181818183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88512"/>
        <c:axId val="117890048"/>
      </c:barChart>
      <c:catAx>
        <c:axId val="117888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890048"/>
        <c:crosses val="autoZero"/>
        <c:auto val="1"/>
        <c:lblAlgn val="ctr"/>
        <c:lblOffset val="100"/>
        <c:noMultiLvlLbl val="0"/>
      </c:catAx>
      <c:valAx>
        <c:axId val="117890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88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Normalmente beve acqua...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CALCOLI!$A$165:$A$166</c:f>
              <c:strCache>
                <c:ptCount val="2"/>
                <c:pt idx="0">
                  <c:v>Proveniente dal rubinetto</c:v>
                </c:pt>
                <c:pt idx="1">
                  <c:v>Imbottigliata</c:v>
                </c:pt>
              </c:strCache>
            </c:strRef>
          </c:cat>
          <c:val>
            <c:numRef>
              <c:f>CALCOLI!$D$165:$D$166</c:f>
              <c:numCache>
                <c:formatCode>0.00</c:formatCode>
                <c:ptCount val="2"/>
                <c:pt idx="0">
                  <c:v>18.181818181818183</c:v>
                </c:pt>
                <c:pt idx="1">
                  <c:v>81.818181818181813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96928"/>
        <c:axId val="118002816"/>
      </c:barChart>
      <c:catAx>
        <c:axId val="11799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02816"/>
        <c:crosses val="autoZero"/>
        <c:auto val="1"/>
        <c:lblAlgn val="ctr"/>
        <c:lblOffset val="100"/>
        <c:noMultiLvlLbl val="0"/>
      </c:catAx>
      <c:valAx>
        <c:axId val="1180028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99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Quanti litri di acqua beve al giorno?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CALCOLI!$A$170:$A$172</c:f>
              <c:strCache>
                <c:ptCount val="3"/>
                <c:pt idx="0">
                  <c:v>Mezzo litro</c:v>
                </c:pt>
                <c:pt idx="1">
                  <c:v>1 litro</c:v>
                </c:pt>
                <c:pt idx="2">
                  <c:v>2 o più litri</c:v>
                </c:pt>
              </c:strCache>
            </c:strRef>
          </c:cat>
          <c:val>
            <c:numRef>
              <c:f>CALCOLI!$D$170:$D$172</c:f>
              <c:numCache>
                <c:formatCode>0.00</c:formatCode>
                <c:ptCount val="3"/>
                <c:pt idx="0">
                  <c:v>63.636363636363633</c:v>
                </c:pt>
                <c:pt idx="1">
                  <c:v>27.272727272727273</c:v>
                </c:pt>
                <c:pt idx="2">
                  <c:v>9.0909090909090917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27392"/>
        <c:axId val="118028928"/>
      </c:barChart>
      <c:catAx>
        <c:axId val="11802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28928"/>
        <c:crosses val="autoZero"/>
        <c:auto val="1"/>
        <c:lblAlgn val="ctr"/>
        <c:lblOffset val="100"/>
        <c:noMultiLvlLbl val="0"/>
      </c:catAx>
      <c:valAx>
        <c:axId val="118028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02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Assume bevanda alcoliche?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CALCOLI!$A$176:$A$177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CALCOLI!$D$176:$D$177</c:f>
              <c:numCache>
                <c:formatCode>0.00</c:formatCode>
                <c:ptCount val="2"/>
                <c:pt idx="0">
                  <c:v>45.454545454545453</c:v>
                </c:pt>
                <c:pt idx="1">
                  <c:v>54.545454545454547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45312"/>
        <c:axId val="118055296"/>
      </c:barChart>
      <c:catAx>
        <c:axId val="11804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55296"/>
        <c:crosses val="autoZero"/>
        <c:auto val="1"/>
        <c:lblAlgn val="ctr"/>
        <c:lblOffset val="100"/>
        <c:noMultiLvlLbl val="0"/>
      </c:catAx>
      <c:valAx>
        <c:axId val="118055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04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 sì, tutti i giorni della settimana?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CALCOLI!$A$181:$A$182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CALCOLI!$D$181:$D$182</c:f>
              <c:numCache>
                <c:formatCode>General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91776"/>
        <c:axId val="118093312"/>
      </c:barChart>
      <c:catAx>
        <c:axId val="11809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93312"/>
        <c:crosses val="autoZero"/>
        <c:auto val="1"/>
        <c:lblAlgn val="ctr"/>
        <c:lblOffset val="100"/>
        <c:noMultiLvlLbl val="0"/>
      </c:catAx>
      <c:valAx>
        <c:axId val="11809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9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Fuma?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CALCOLI!$A$241:$A$242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CALCOLI!$D$241:$D$242</c:f>
              <c:numCache>
                <c:formatCode>0.00</c:formatCode>
                <c:ptCount val="2"/>
                <c:pt idx="0">
                  <c:v>18.181818181818183</c:v>
                </c:pt>
                <c:pt idx="1">
                  <c:v>81.818181818181813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26080"/>
        <c:axId val="118127616"/>
      </c:barChart>
      <c:catAx>
        <c:axId val="11812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127616"/>
        <c:crosses val="autoZero"/>
        <c:auto val="1"/>
        <c:lblAlgn val="ctr"/>
        <c:lblOffset val="100"/>
        <c:noMultiLvlLbl val="0"/>
      </c:catAx>
      <c:valAx>
        <c:axId val="118127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12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 sì, quante sigarette al giorno?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CALCOLI!$A$246:$A$251</c:f>
              <c:strCache>
                <c:ptCount val="6"/>
                <c:pt idx="0">
                  <c:v>Meno di 5 sigarette</c:v>
                </c:pt>
                <c:pt idx="1">
                  <c:v>Da 5 a 9 sigarette</c:v>
                </c:pt>
                <c:pt idx="2">
                  <c:v>Da 10 a14 sigarette</c:v>
                </c:pt>
                <c:pt idx="3">
                  <c:v>Da 15 a 19 sigarette</c:v>
                </c:pt>
                <c:pt idx="4">
                  <c:v>Da 19 a 24 sigarette</c:v>
                </c:pt>
                <c:pt idx="5">
                  <c:v>25 o più sigarette</c:v>
                </c:pt>
              </c:strCache>
            </c:strRef>
          </c:cat>
          <c:val>
            <c:numRef>
              <c:f>CALCOLI!$D$246:$D$251</c:f>
              <c:numCache>
                <c:formatCode>General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152192"/>
        <c:axId val="118227712"/>
      </c:barChart>
      <c:catAx>
        <c:axId val="11815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227712"/>
        <c:crosses val="autoZero"/>
        <c:auto val="1"/>
        <c:lblAlgn val="ctr"/>
        <c:lblOffset val="100"/>
        <c:noMultiLvlLbl val="0"/>
      </c:catAx>
      <c:valAx>
        <c:axId val="11822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15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 mai cercato di smettere?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CALCOLI!$A$255:$A$256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CALCOLI!$D$255:$D$256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60864"/>
        <c:axId val="118262400"/>
      </c:barChart>
      <c:catAx>
        <c:axId val="11826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262400"/>
        <c:crosses val="autoZero"/>
        <c:auto val="1"/>
        <c:lblAlgn val="ctr"/>
        <c:lblOffset val="100"/>
        <c:noMultiLvlLbl val="0"/>
      </c:catAx>
      <c:valAx>
        <c:axId val="11826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26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Pratica regolarmente attività fisica?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CALCOLI!$A$260:$A$261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CALCOLI!$D$260:$D$261</c:f>
              <c:numCache>
                <c:formatCode>0.00</c:formatCode>
                <c:ptCount val="2"/>
                <c:pt idx="0">
                  <c:v>54.545454545454547</c:v>
                </c:pt>
                <c:pt idx="1">
                  <c:v>45.454545454545453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86976"/>
        <c:axId val="118296960"/>
      </c:barChart>
      <c:catAx>
        <c:axId val="11828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296960"/>
        <c:crosses val="autoZero"/>
        <c:auto val="1"/>
        <c:lblAlgn val="ctr"/>
        <c:lblOffset val="100"/>
        <c:noMultiLvlLbl val="0"/>
      </c:catAx>
      <c:valAx>
        <c:axId val="1182969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28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Età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Età</c:v>
          </c:tx>
          <c:spPr>
            <a:solidFill>
              <a:srgbClr val="00B05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Lbls>
            <c:dLbl>
              <c:idx val="1"/>
              <c:layout>
                <c:manualLayout>
                  <c:x val="-1.4275614928938836E-3"/>
                  <c:y val="0.13818230348325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12994350282486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CALCOLI!$A$19:$A$21</c:f>
              <c:strCache>
                <c:ptCount val="3"/>
                <c:pt idx="0">
                  <c:v>Meno di 15</c:v>
                </c:pt>
                <c:pt idx="1">
                  <c:v>Compresa fra i 15 e 17 anni</c:v>
                </c:pt>
                <c:pt idx="2">
                  <c:v>Più di 17</c:v>
                </c:pt>
              </c:strCache>
            </c:strRef>
          </c:cat>
          <c:val>
            <c:numRef>
              <c:f>CALCOLI!$D$19:$D$21</c:f>
              <c:numCache>
                <c:formatCode>0.00</c:formatCode>
                <c:ptCount val="3"/>
                <c:pt idx="0">
                  <c:v>0</c:v>
                </c:pt>
                <c:pt idx="1">
                  <c:v>72.727272727272734</c:v>
                </c:pt>
                <c:pt idx="2">
                  <c:v>27.272727272727273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84992"/>
        <c:axId val="116886528"/>
      </c:barChart>
      <c:catAx>
        <c:axId val="11688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86528"/>
        <c:crosses val="autoZero"/>
        <c:auto val="1"/>
        <c:lblAlgn val="ctr"/>
        <c:lblOffset val="100"/>
        <c:noMultiLvlLbl val="0"/>
      </c:catAx>
      <c:valAx>
        <c:axId val="116886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688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Che attività svolge?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CALCOLI!$A$265:$A$271</c:f>
              <c:strCache>
                <c:ptCount val="7"/>
                <c:pt idx="0">
                  <c:v>Corsa</c:v>
                </c:pt>
                <c:pt idx="1">
                  <c:v>Passeggiata all'aria aperta</c:v>
                </c:pt>
                <c:pt idx="2">
                  <c:v>Calcio o Calcetto</c:v>
                </c:pt>
                <c:pt idx="3">
                  <c:v>Palestra</c:v>
                </c:pt>
                <c:pt idx="4">
                  <c:v>Piscina</c:v>
                </c:pt>
                <c:pt idx="5">
                  <c:v>Bicicletta</c:v>
                </c:pt>
                <c:pt idx="6">
                  <c:v>Altro(Teakwondo)</c:v>
                </c:pt>
              </c:strCache>
            </c:strRef>
          </c:cat>
          <c:val>
            <c:numRef>
              <c:f>CALCOLI!$D$265:$D$271</c:f>
              <c:numCache>
                <c:formatCode>General</c:formatCode>
                <c:ptCount val="7"/>
                <c:pt idx="0">
                  <c:v>12.5</c:v>
                </c:pt>
                <c:pt idx="1">
                  <c:v>25</c:v>
                </c:pt>
                <c:pt idx="2">
                  <c:v>12.5</c:v>
                </c:pt>
                <c:pt idx="3">
                  <c:v>25</c:v>
                </c:pt>
                <c:pt idx="4">
                  <c:v>12.5</c:v>
                </c:pt>
                <c:pt idx="5">
                  <c:v>0</c:v>
                </c:pt>
                <c:pt idx="6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21536"/>
        <c:axId val="118323072"/>
      </c:barChart>
      <c:catAx>
        <c:axId val="11832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23072"/>
        <c:crosses val="autoZero"/>
        <c:auto val="1"/>
        <c:lblAlgn val="ctr"/>
        <c:lblOffset val="100"/>
        <c:noMultiLvlLbl val="0"/>
      </c:catAx>
      <c:valAx>
        <c:axId val="1183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2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Quanti giorni alla settimana?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CALCOLI!$A$275:$A$277</c:f>
              <c:strCache>
                <c:ptCount val="3"/>
                <c:pt idx="0">
                  <c:v>Tutti i giorni della settimana</c:v>
                </c:pt>
                <c:pt idx="1">
                  <c:v>3 giorni</c:v>
                </c:pt>
                <c:pt idx="2">
                  <c:v>2 giorni</c:v>
                </c:pt>
              </c:strCache>
            </c:strRef>
          </c:cat>
          <c:val>
            <c:numRef>
              <c:f>CALCOLI!$D$275:$D$277</c:f>
              <c:numCache>
                <c:formatCode>0.00</c:formatCode>
                <c:ptCount val="3"/>
                <c:pt idx="0">
                  <c:v>16.666666666666668</c:v>
                </c:pt>
                <c:pt idx="1">
                  <c:v>50</c:v>
                </c:pt>
                <c:pt idx="2">
                  <c:v>33.333333333333336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35360"/>
        <c:axId val="118336896"/>
      </c:barChart>
      <c:catAx>
        <c:axId val="11833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336896"/>
        <c:crosses val="autoZero"/>
        <c:auto val="1"/>
        <c:lblAlgn val="ctr"/>
        <c:lblOffset val="100"/>
        <c:noMultiLvlLbl val="0"/>
      </c:catAx>
      <c:valAx>
        <c:axId val="118336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33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Conosce malattie o disturbi dovuti alla malnutrizione?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CALCOLI!$A$281:$A$282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CALCOLI!$D$281:$D$282</c:f>
              <c:numCache>
                <c:formatCode>0.00</c:formatCode>
                <c:ptCount val="2"/>
                <c:pt idx="0">
                  <c:v>63.636363636363633</c:v>
                </c:pt>
                <c:pt idx="1">
                  <c:v>36.363636363636367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27008"/>
        <c:axId val="118445184"/>
      </c:barChart>
      <c:catAx>
        <c:axId val="1184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445184"/>
        <c:crosses val="autoZero"/>
        <c:auto val="1"/>
        <c:lblAlgn val="ctr"/>
        <c:lblOffset val="100"/>
        <c:noMultiLvlLbl val="0"/>
      </c:catAx>
      <c:valAx>
        <c:axId val="118445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4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Elenca qualche malattia e/o disturbo alimentare: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CALCOLI!$A$286:$A$291</c:f>
              <c:strCache>
                <c:ptCount val="6"/>
                <c:pt idx="0">
                  <c:v>Diabete</c:v>
                </c:pt>
                <c:pt idx="1">
                  <c:v>Anoressia</c:v>
                </c:pt>
                <c:pt idx="2">
                  <c:v>Bulimia</c:v>
                </c:pt>
                <c:pt idx="3">
                  <c:v>Depressione</c:v>
                </c:pt>
                <c:pt idx="4">
                  <c:v>Obesità</c:v>
                </c:pt>
                <c:pt idx="5">
                  <c:v>Non star bene col proprio corpo</c:v>
                </c:pt>
              </c:strCache>
            </c:strRef>
          </c:cat>
          <c:val>
            <c:numRef>
              <c:f>CALCOLI!$D$286:$D$291</c:f>
              <c:numCache>
                <c:formatCode>0.00</c:formatCode>
                <c:ptCount val="6"/>
                <c:pt idx="0">
                  <c:v>5.2631578947368425</c:v>
                </c:pt>
                <c:pt idx="1">
                  <c:v>36.842105263157897</c:v>
                </c:pt>
                <c:pt idx="2">
                  <c:v>21.05263157894737</c:v>
                </c:pt>
                <c:pt idx="3">
                  <c:v>10.526315789473685</c:v>
                </c:pt>
                <c:pt idx="4">
                  <c:v>21.05263157894737</c:v>
                </c:pt>
                <c:pt idx="5">
                  <c:v>5.2631578947368425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02528"/>
        <c:axId val="118504064"/>
      </c:barChart>
      <c:catAx>
        <c:axId val="11850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04064"/>
        <c:crosses val="autoZero"/>
        <c:auto val="1"/>
        <c:lblAlgn val="ctr"/>
        <c:lblOffset val="100"/>
        <c:noMultiLvlLbl val="0"/>
      </c:catAx>
      <c:valAx>
        <c:axId val="118504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50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 famiglia si parla di problemi alimentari?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CALCOLI!$A$295:$A$296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CALCOLI!$D$295:$D$296</c:f>
              <c:numCache>
                <c:formatCode>0.00</c:formatCode>
                <c:ptCount val="2"/>
                <c:pt idx="0">
                  <c:v>81.818181818181813</c:v>
                </c:pt>
                <c:pt idx="1">
                  <c:v>18.181818181818183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20448"/>
        <c:axId val="118534528"/>
      </c:barChart>
      <c:catAx>
        <c:axId val="11852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34528"/>
        <c:crosses val="autoZero"/>
        <c:auto val="1"/>
        <c:lblAlgn val="ctr"/>
        <c:lblOffset val="100"/>
        <c:noMultiLvlLbl val="0"/>
      </c:catAx>
      <c:valAx>
        <c:axId val="118534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5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 classe si parla di problemi alimentari?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CALCOLI!$A$300:$A$301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CALCOLI!$D$300:$D$301</c:f>
              <c:numCache>
                <c:formatCode>0.00</c:formatCode>
                <c:ptCount val="2"/>
                <c:pt idx="0">
                  <c:v>36.363636363636367</c:v>
                </c:pt>
                <c:pt idx="1">
                  <c:v>63.636363636363633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55008"/>
        <c:axId val="118556544"/>
      </c:barChart>
      <c:catAx>
        <c:axId val="11855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56544"/>
        <c:crosses val="autoZero"/>
        <c:auto val="1"/>
        <c:lblAlgn val="ctr"/>
        <c:lblOffset val="100"/>
        <c:noMultiLvlLbl val="0"/>
      </c:catAx>
      <c:valAx>
        <c:axId val="1185565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55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 amici si parla di questioni alimentari?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CALCOLI!$A$305:$A$306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CALCOLI!$D$305:$D$306</c:f>
              <c:numCache>
                <c:formatCode>0.00</c:formatCode>
                <c:ptCount val="2"/>
                <c:pt idx="0">
                  <c:v>54.545454545454547</c:v>
                </c:pt>
                <c:pt idx="1">
                  <c:v>45.454545454545453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68832"/>
        <c:axId val="118570368"/>
      </c:barChart>
      <c:catAx>
        <c:axId val="118568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70368"/>
        <c:crosses val="autoZero"/>
        <c:auto val="1"/>
        <c:lblAlgn val="ctr"/>
        <c:lblOffset val="100"/>
        <c:noMultiLvlLbl val="0"/>
      </c:catAx>
      <c:valAx>
        <c:axId val="1185703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56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La società di oggi dà importanza a questo genere di problema?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CALCOLI!$A$310:$A$311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CALCOLI!$D$310:$D$311</c:f>
              <c:numCache>
                <c:formatCode>0.00</c:formatCode>
                <c:ptCount val="2"/>
                <c:pt idx="0">
                  <c:v>18.181818181818183</c:v>
                </c:pt>
                <c:pt idx="1">
                  <c:v>81.818181818181813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11968"/>
        <c:axId val="118613504"/>
      </c:barChart>
      <c:catAx>
        <c:axId val="11861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13504"/>
        <c:crosses val="autoZero"/>
        <c:auto val="1"/>
        <c:lblAlgn val="ctr"/>
        <c:lblOffset val="100"/>
        <c:noMultiLvlLbl val="0"/>
      </c:catAx>
      <c:valAx>
        <c:axId val="118613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61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Conosci cibi biologici?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CALCOLI!$A$315:$A$316</c:f>
              <c:strCache>
                <c:ptCount val="2"/>
                <c:pt idx="0">
                  <c:v>Si </c:v>
                </c:pt>
                <c:pt idx="1">
                  <c:v>No</c:v>
                </c:pt>
              </c:strCache>
            </c:strRef>
          </c:cat>
          <c:val>
            <c:numRef>
              <c:f>CALCOLI!$D$315:$D$316</c:f>
              <c:numCache>
                <c:formatCode>0.00</c:formatCode>
                <c:ptCount val="2"/>
                <c:pt idx="0">
                  <c:v>72.727272727272734</c:v>
                </c:pt>
                <c:pt idx="1">
                  <c:v>27.272727272727273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46272"/>
        <c:axId val="118647808"/>
      </c:barChart>
      <c:catAx>
        <c:axId val="11864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47808"/>
        <c:crosses val="autoZero"/>
        <c:auto val="1"/>
        <c:lblAlgn val="ctr"/>
        <c:lblOffset val="100"/>
        <c:noMultiLvlLbl val="0"/>
      </c:catAx>
      <c:valAx>
        <c:axId val="118647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64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Conosci la differenza tra prodotti biologici e non?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CALCOLI!$A$320:$A$321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CALCOLI!$D$320:$D$321</c:f>
              <c:numCache>
                <c:formatCode>0.00</c:formatCode>
                <c:ptCount val="2"/>
                <c:pt idx="0">
                  <c:v>45.454545454545453</c:v>
                </c:pt>
                <c:pt idx="1">
                  <c:v>54.545454545454547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68288"/>
        <c:axId val="118670080"/>
      </c:barChart>
      <c:catAx>
        <c:axId val="11866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70080"/>
        <c:crosses val="autoZero"/>
        <c:auto val="1"/>
        <c:lblAlgn val="ctr"/>
        <c:lblOffset val="100"/>
        <c:noMultiLvlLbl val="0"/>
      </c:catAx>
      <c:valAx>
        <c:axId val="118670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66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3600"/>
              <a:t>Peso maschile</a:t>
            </a:r>
          </a:p>
        </c:rich>
      </c:tx>
      <c:layout>
        <c:manualLayout>
          <c:xMode val="edge"/>
          <c:yMode val="edge"/>
          <c:x val="0.45776056880813443"/>
          <c:y val="3.489460043909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78098571011971"/>
          <c:y val="0.23376421697287841"/>
          <c:w val="0.81647827354914093"/>
          <c:h val="0.55925459317585302"/>
        </c:manualLayout>
      </c:layout>
      <c:barChart>
        <c:barDir val="col"/>
        <c:grouping val="clustered"/>
        <c:varyColors val="0"/>
        <c:ser>
          <c:idx val="0"/>
          <c:order val="0"/>
          <c:tx>
            <c:v>Peso maschile</c:v>
          </c:tx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37037037037099E-3"/>
                  <c:y val="0.1472222222222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CALCOLI!$A$26:$A$28</c:f>
              <c:strCache>
                <c:ptCount val="3"/>
                <c:pt idx="0">
                  <c:v>Meno di 60 kg</c:v>
                </c:pt>
                <c:pt idx="1">
                  <c:v>Compreso tra 60 e 75 kg</c:v>
                </c:pt>
                <c:pt idx="2">
                  <c:v>Più di 75 kg</c:v>
                </c:pt>
              </c:strCache>
            </c:strRef>
          </c:cat>
          <c:val>
            <c:numRef>
              <c:f>CALCOLI!$D$26:$D$28</c:f>
              <c:numCache>
                <c:formatCode>0.00</c:formatCode>
                <c:ptCount val="3"/>
                <c:pt idx="0">
                  <c:v>9.0909090909090917</c:v>
                </c:pt>
                <c:pt idx="1">
                  <c:v>18.181818181818183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89952"/>
        <c:axId val="116991488"/>
      </c:barChart>
      <c:catAx>
        <c:axId val="11698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91488"/>
        <c:crosses val="autoZero"/>
        <c:auto val="1"/>
        <c:lblAlgn val="ctr"/>
        <c:lblOffset val="100"/>
        <c:noMultiLvlLbl val="0"/>
      </c:catAx>
      <c:valAx>
        <c:axId val="116991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698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Leggi attentamente le etichette?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CALCOLI!$A$325:$A$327</c:f>
              <c:strCache>
                <c:ptCount val="3"/>
                <c:pt idx="0">
                  <c:v>SI leggo attentamente le etichette sui prodotti prima di acquistarli</c:v>
                </c:pt>
                <c:pt idx="1">
                  <c:v>NO non leggo molto attentamente le etichette sui prodotti, mi limito a un rapido sguardo</c:v>
                </c:pt>
                <c:pt idx="2">
                  <c:v>NO non leggo affatto le etichette sui prodotti</c:v>
                </c:pt>
              </c:strCache>
            </c:strRef>
          </c:cat>
          <c:val>
            <c:numRef>
              <c:f>CALCOLI!$D$325:$D$327</c:f>
              <c:numCache>
                <c:formatCode>0.00</c:formatCode>
                <c:ptCount val="3"/>
                <c:pt idx="0">
                  <c:v>45.454545454545453</c:v>
                </c:pt>
                <c:pt idx="1">
                  <c:v>54.545454545454547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84768"/>
        <c:axId val="118786304"/>
      </c:barChart>
      <c:catAx>
        <c:axId val="11878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86304"/>
        <c:crosses val="autoZero"/>
        <c:auto val="1"/>
        <c:lblAlgn val="ctr"/>
        <c:lblOffset val="100"/>
        <c:noMultiLvlLbl val="0"/>
      </c:catAx>
      <c:valAx>
        <c:axId val="118786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78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Qual è l'efficacia delle diete sulle riviste secondo te?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CALCOLI!$A$331:$A$333</c:f>
              <c:strCache>
                <c:ptCount val="3"/>
                <c:pt idx="0">
                  <c:v>Non servono a nulla</c:v>
                </c:pt>
                <c:pt idx="1">
                  <c:v>Aiutano ma non basta o non  sempre danno l'effetto promesso</c:v>
                </c:pt>
                <c:pt idx="2">
                  <c:v>Risolvono totalmente il problema</c:v>
                </c:pt>
              </c:strCache>
            </c:strRef>
          </c:cat>
          <c:val>
            <c:numRef>
              <c:f>CALCOLI!$D$331:$D$333</c:f>
              <c:numCache>
                <c:formatCode>0.00</c:formatCode>
                <c:ptCount val="3"/>
                <c:pt idx="0">
                  <c:v>36.363636363636367</c:v>
                </c:pt>
                <c:pt idx="1">
                  <c:v>27.272727272727273</c:v>
                </c:pt>
                <c:pt idx="2">
                  <c:v>36.363636363636367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14976"/>
        <c:axId val="118829056"/>
      </c:barChart>
      <c:catAx>
        <c:axId val="11881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29056"/>
        <c:crosses val="autoZero"/>
        <c:auto val="1"/>
        <c:lblAlgn val="ctr"/>
        <c:lblOffset val="100"/>
        <c:noMultiLvlLbl val="0"/>
      </c:catAx>
      <c:valAx>
        <c:axId val="118829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81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Vorresti adottare diverse abitudini alimentari o sei soddisfatto delle abitudini locali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CALCOLI!$A$337:$A$338</c:f>
              <c:strCache>
                <c:ptCount val="2"/>
                <c:pt idx="0">
                  <c:v>SI vorrei adottarne diverse abbitudini alimentari (abitudini Spagnole)</c:v>
                </c:pt>
                <c:pt idx="1">
                  <c:v>NO sono soddisfatto delle abitudini locali</c:v>
                </c:pt>
              </c:strCache>
            </c:strRef>
          </c:cat>
          <c:val>
            <c:numRef>
              <c:f>CALCOLI!$E$337:$E$338</c:f>
              <c:numCache>
                <c:formatCode>0.00</c:formatCode>
                <c:ptCount val="2"/>
                <c:pt idx="0">
                  <c:v>18.181818181818183</c:v>
                </c:pt>
                <c:pt idx="1">
                  <c:v>81.818181818181813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49536"/>
        <c:axId val="118851072"/>
      </c:barChart>
      <c:catAx>
        <c:axId val="11884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51072"/>
        <c:crosses val="autoZero"/>
        <c:auto val="1"/>
        <c:lblAlgn val="ctr"/>
        <c:lblOffset val="100"/>
        <c:noMultiLvlLbl val="0"/>
      </c:catAx>
      <c:valAx>
        <c:axId val="11885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8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99518810148743E-2"/>
          <c:y val="3.4030703465000534E-2"/>
          <c:w val="0.92523381452318476"/>
          <c:h val="0.496368420341286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CALCOLI!$A$215:$A$238</c:f>
              <c:strCache>
                <c:ptCount val="24"/>
                <c:pt idx="0">
                  <c:v>Birra(Bottiglia di 33cl)</c:v>
                </c:pt>
                <c:pt idx="1">
                  <c:v>1 bottiglia</c:v>
                </c:pt>
                <c:pt idx="2">
                  <c:v>2 bottiglie</c:v>
                </c:pt>
                <c:pt idx="3">
                  <c:v>3 bottiglie</c:v>
                </c:pt>
                <c:pt idx="4">
                  <c:v>più di 3 bottiglie</c:v>
                </c:pt>
                <c:pt idx="6">
                  <c:v>Vino (Bicchhiere da 125 ml)</c:v>
                </c:pt>
                <c:pt idx="7">
                  <c:v>2(1/4 di litro)</c:v>
                </c:pt>
                <c:pt idx="8">
                  <c:v>4(1/2 di litro)</c:v>
                </c:pt>
                <c:pt idx="9">
                  <c:v>8(1 litro)</c:v>
                </c:pt>
                <c:pt idx="10">
                  <c:v>Più di 8( più di un litro)</c:v>
                </c:pt>
                <c:pt idx="12">
                  <c:v>Superalcolico(bicchiere 40 ml)</c:v>
                </c:pt>
                <c:pt idx="13">
                  <c:v>1 bicchiere</c:v>
                </c:pt>
                <c:pt idx="14">
                  <c:v>2 bicchieri</c:v>
                </c:pt>
                <c:pt idx="15">
                  <c:v>3 bicchieri</c:v>
                </c:pt>
                <c:pt idx="16">
                  <c:v>più di 3 bicchieri</c:v>
                </c:pt>
                <c:pt idx="18">
                  <c:v>Cocktail alcolico(bicchiere da 40 ml)</c:v>
                </c:pt>
                <c:pt idx="19">
                  <c:v>1 bicchiere</c:v>
                </c:pt>
                <c:pt idx="20">
                  <c:v>2 bicchieri</c:v>
                </c:pt>
                <c:pt idx="21">
                  <c:v>3 bicchieri</c:v>
                </c:pt>
                <c:pt idx="22">
                  <c:v>più di 3 bicchieri</c:v>
                </c:pt>
                <c:pt idx="23">
                  <c:v>Nessuna risposta</c:v>
                </c:pt>
              </c:strCache>
            </c:strRef>
          </c:cat>
          <c:val>
            <c:numRef>
              <c:f>CALCOLI!$D$215:$D$238</c:f>
              <c:numCache>
                <c:formatCode>General</c:formatCode>
                <c:ptCount val="24"/>
                <c:pt idx="2" formatCode="0.00">
                  <c:v>36.363636363636367</c:v>
                </c:pt>
                <c:pt idx="7" formatCode="0.00">
                  <c:v>9.0909090909090917</c:v>
                </c:pt>
                <c:pt idx="19" formatCode="0.00">
                  <c:v>9.0909090909090917</c:v>
                </c:pt>
                <c:pt idx="21" formatCode="0.00">
                  <c:v>27.272727272727273</c:v>
                </c:pt>
                <c:pt idx="23" formatCode="0.00">
                  <c:v>18.181818181818183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3472"/>
        <c:axId val="118955008"/>
      </c:barChart>
      <c:catAx>
        <c:axId val="11895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55008"/>
        <c:crosses val="autoZero"/>
        <c:auto val="1"/>
        <c:lblAlgn val="ctr"/>
        <c:lblOffset val="100"/>
        <c:noMultiLvlLbl val="0"/>
      </c:catAx>
      <c:valAx>
        <c:axId val="11895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9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Peso femmile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Peso femmine</c:v>
          </c:tx>
          <c:invertIfNegative val="0"/>
          <c:dPt>
            <c:idx val="1"/>
            <c:invertIfNegative val="0"/>
            <c:bubble3D val="0"/>
            <c:spPr>
              <a:solidFill>
                <a:srgbClr val="0FB3BB"/>
              </a:solidFill>
            </c:spPr>
          </c:dPt>
          <c:dLbls>
            <c:dLbl>
              <c:idx val="0"/>
              <c:layout>
                <c:manualLayout>
                  <c:x val="-2.7779127246335376E-3"/>
                  <c:y val="0.10501956992218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2256342957130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CALCOLI!$A$31:$A$33</c:f>
              <c:strCache>
                <c:ptCount val="3"/>
                <c:pt idx="0">
                  <c:v>Meno di 50 kg</c:v>
                </c:pt>
                <c:pt idx="1">
                  <c:v>Compreso tra i 50 e 65 kg</c:v>
                </c:pt>
                <c:pt idx="2">
                  <c:v>Più di 65 kg</c:v>
                </c:pt>
              </c:strCache>
            </c:strRef>
          </c:cat>
          <c:val>
            <c:numRef>
              <c:f>CALCOLI!$D$31:$D$33</c:f>
              <c:numCache>
                <c:formatCode>0.00</c:formatCode>
                <c:ptCount val="3"/>
                <c:pt idx="0">
                  <c:v>27.272727272727273</c:v>
                </c:pt>
                <c:pt idx="1">
                  <c:v>45.454545454545453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22720"/>
        <c:axId val="117024256"/>
      </c:barChart>
      <c:catAx>
        <c:axId val="11702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24256"/>
        <c:crosses val="autoZero"/>
        <c:auto val="1"/>
        <c:lblAlgn val="ctr"/>
        <c:lblOffset val="100"/>
        <c:noMultiLvlLbl val="0"/>
      </c:catAx>
      <c:valAx>
        <c:axId val="117024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02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Altezza</c:v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layout>
                <c:manualLayout>
                  <c:x val="0"/>
                  <c:y val="9.9853157121879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4096916299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574973031283748E-3"/>
                  <c:y val="0.117474302496328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CALCOLI!$A$37:$A$39</c:f>
              <c:strCache>
                <c:ptCount val="3"/>
                <c:pt idx="0">
                  <c:v>Meno di 1.60 cm</c:v>
                </c:pt>
                <c:pt idx="1">
                  <c:v>Compreso tra 1.60 e 1.75 cm</c:v>
                </c:pt>
                <c:pt idx="2">
                  <c:v>Più di 1.75cm </c:v>
                </c:pt>
              </c:strCache>
            </c:strRef>
          </c:cat>
          <c:val>
            <c:numRef>
              <c:f>CALCOLI!$D$37:$D$39</c:f>
              <c:numCache>
                <c:formatCode>0.00</c:formatCode>
                <c:ptCount val="3"/>
                <c:pt idx="0">
                  <c:v>18.181818181818183</c:v>
                </c:pt>
                <c:pt idx="1">
                  <c:v>63.636363636363633</c:v>
                </c:pt>
                <c:pt idx="2">
                  <c:v>18.181818181818183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58176"/>
        <c:axId val="117064064"/>
      </c:barChart>
      <c:catAx>
        <c:axId val="117058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064064"/>
        <c:crosses val="autoZero"/>
        <c:auto val="1"/>
        <c:lblAlgn val="ctr"/>
        <c:lblOffset val="100"/>
        <c:noMultiLvlLbl val="0"/>
      </c:catAx>
      <c:valAx>
        <c:axId val="11706406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1705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 colazione al mattino?</c:v>
          </c:tx>
          <c:invertIfNegative val="0"/>
          <c:dPt>
            <c:idx val="0"/>
            <c:invertIfNegative val="0"/>
            <c:bubble3D val="0"/>
            <c:spPr>
              <a:solidFill>
                <a:srgbClr val="F97407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0"/>
                  <c:y val="6.8627450980392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CALCOLI!$A$43:$A$44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CALCOLI!$D$43:$D$44</c:f>
              <c:numCache>
                <c:formatCode>0.00</c:formatCode>
                <c:ptCount val="2"/>
                <c:pt idx="0">
                  <c:v>27.272727272727273</c:v>
                </c:pt>
                <c:pt idx="1">
                  <c:v>72.727272727272734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3504"/>
        <c:axId val="117095040"/>
      </c:barChart>
      <c:catAx>
        <c:axId val="11709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95040"/>
        <c:crosses val="autoZero"/>
        <c:auto val="1"/>
        <c:lblAlgn val="ctr"/>
        <c:lblOffset val="100"/>
        <c:noMultiLvlLbl val="0"/>
      </c:catAx>
      <c:valAx>
        <c:axId val="1170950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093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 sì,in quale luogo?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 sì,in qule luogo?</c:v>
          </c:tx>
          <c:invertIfNegative val="0"/>
          <c:dLbls>
            <c:dLbl>
              <c:idx val="0"/>
              <c:layout>
                <c:manualLayout>
                  <c:x val="0"/>
                  <c:y val="0.10648148148148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CALCOLI!$A$48:$A$50</c:f>
              <c:strCache>
                <c:ptCount val="3"/>
                <c:pt idx="0">
                  <c:v>A casa</c:v>
                </c:pt>
                <c:pt idx="1">
                  <c:v>Al bar</c:v>
                </c:pt>
                <c:pt idx="2">
                  <c:v>Mentre vai a scuola mangiando qualcosa preparato a casa</c:v>
                </c:pt>
              </c:strCache>
            </c:strRef>
          </c:cat>
          <c:val>
            <c:numRef>
              <c:f>CALCOLI!$D$48:$D$50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16224"/>
        <c:axId val="117330304"/>
      </c:barChart>
      <c:catAx>
        <c:axId val="11731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330304"/>
        <c:crosses val="autoZero"/>
        <c:auto val="1"/>
        <c:lblAlgn val="ctr"/>
        <c:lblOffset val="100"/>
        <c:noMultiLvlLbl val="0"/>
      </c:catAx>
      <c:valAx>
        <c:axId val="11733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31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Cosa solitamente?</c:v>
          </c:tx>
          <c:invertIfNegative val="0"/>
          <c:dPt>
            <c:idx val="0"/>
            <c:invertIfNegative val="0"/>
            <c:bubble3D val="0"/>
            <c:spPr>
              <a:solidFill>
                <a:srgbClr val="F97407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FB3BB"/>
              </a:solidFill>
            </c:spPr>
          </c:dPt>
          <c:dPt>
            <c:idx val="11"/>
            <c:invertIfNegative val="0"/>
            <c:bubble3D val="0"/>
            <c:spPr>
              <a:solidFill>
                <a:srgbClr val="A4268C"/>
              </a:solidFill>
            </c:spPr>
          </c:dPt>
          <c:dPt>
            <c:idx val="12"/>
            <c:invertIfNegative val="0"/>
            <c:bubble3D val="0"/>
            <c:spPr>
              <a:solidFill>
                <a:srgbClr val="6B4C7E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CALCOLI!$A$54:$A$66</c:f>
              <c:strCache>
                <c:ptCount val="13"/>
                <c:pt idx="0">
                  <c:v>Cioccolata</c:v>
                </c:pt>
                <c:pt idx="1">
                  <c:v>Latte</c:v>
                </c:pt>
                <c:pt idx="2">
                  <c:v>Caffè</c:v>
                </c:pt>
                <c:pt idx="3">
                  <c:v>Cappuccino</c:v>
                </c:pt>
                <c:pt idx="4">
                  <c:v>Tè</c:v>
                </c:pt>
                <c:pt idx="5">
                  <c:v>Succo/Spremuta</c:v>
                </c:pt>
                <c:pt idx="6">
                  <c:v>Yogurt</c:v>
                </c:pt>
                <c:pt idx="7">
                  <c:v>Cornetto</c:v>
                </c:pt>
                <c:pt idx="8">
                  <c:v>Cereali</c:v>
                </c:pt>
                <c:pt idx="9">
                  <c:v>Pizzetta/Sfoglia</c:v>
                </c:pt>
                <c:pt idx="10">
                  <c:v>Panino</c:v>
                </c:pt>
                <c:pt idx="11">
                  <c:v>Dolci</c:v>
                </c:pt>
                <c:pt idx="12">
                  <c:v>Marmellata/fette biscottate</c:v>
                </c:pt>
              </c:strCache>
            </c:strRef>
          </c:cat>
          <c:val>
            <c:numRef>
              <c:f>CALCOLI!$D$54:$D$66</c:f>
              <c:numCache>
                <c:formatCode>0.00</c:formatCode>
                <c:ptCount val="13"/>
                <c:pt idx="0">
                  <c:v>7.6923076923076925</c:v>
                </c:pt>
                <c:pt idx="1">
                  <c:v>23.076923076923077</c:v>
                </c:pt>
                <c:pt idx="2">
                  <c:v>7.6923076923076925</c:v>
                </c:pt>
                <c:pt idx="3">
                  <c:v>0</c:v>
                </c:pt>
                <c:pt idx="4">
                  <c:v>0</c:v>
                </c:pt>
                <c:pt idx="5">
                  <c:v>15.384615384615385</c:v>
                </c:pt>
                <c:pt idx="6">
                  <c:v>0</c:v>
                </c:pt>
                <c:pt idx="7">
                  <c:v>0</c:v>
                </c:pt>
                <c:pt idx="8">
                  <c:v>15.384615384615385</c:v>
                </c:pt>
                <c:pt idx="9">
                  <c:v>7.6923076923076925</c:v>
                </c:pt>
                <c:pt idx="10">
                  <c:v>7.6923076923076925</c:v>
                </c:pt>
                <c:pt idx="11">
                  <c:v>7.6923076923076925</c:v>
                </c:pt>
                <c:pt idx="12">
                  <c:v>7.6923076923076925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80224"/>
        <c:axId val="117381760"/>
      </c:barChart>
      <c:catAx>
        <c:axId val="11738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7381760"/>
        <c:crosses val="autoZero"/>
        <c:auto val="1"/>
        <c:lblAlgn val="ctr"/>
        <c:lblOffset val="100"/>
        <c:noMultiLvlLbl val="0"/>
      </c:catAx>
      <c:valAx>
        <c:axId val="117381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38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18</xdr:col>
      <xdr:colOff>238125</xdr:colOff>
      <xdr:row>26</xdr:row>
      <xdr:rowOff>180974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29</xdr:row>
      <xdr:rowOff>57151</xdr:rowOff>
    </xdr:from>
    <xdr:to>
      <xdr:col>18</xdr:col>
      <xdr:colOff>295275</xdr:colOff>
      <xdr:row>55</xdr:row>
      <xdr:rowOff>123825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600076</xdr:colOff>
      <xdr:row>57</xdr:row>
      <xdr:rowOff>76200</xdr:rowOff>
    </xdr:from>
    <xdr:to>
      <xdr:col>18</xdr:col>
      <xdr:colOff>276225</xdr:colOff>
      <xdr:row>79</xdr:row>
      <xdr:rowOff>95250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81</xdr:row>
      <xdr:rowOff>95250</xdr:rowOff>
    </xdr:from>
    <xdr:to>
      <xdr:col>18</xdr:col>
      <xdr:colOff>314326</xdr:colOff>
      <xdr:row>105</xdr:row>
      <xdr:rowOff>85725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106</xdr:row>
      <xdr:rowOff>152400</xdr:rowOff>
    </xdr:from>
    <xdr:to>
      <xdr:col>18</xdr:col>
      <xdr:colOff>333375</xdr:colOff>
      <xdr:row>133</xdr:row>
      <xdr:rowOff>133350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581025</xdr:colOff>
      <xdr:row>135</xdr:row>
      <xdr:rowOff>38099</xdr:rowOff>
    </xdr:from>
    <xdr:to>
      <xdr:col>18</xdr:col>
      <xdr:colOff>381000</xdr:colOff>
      <xdr:row>161</xdr:row>
      <xdr:rowOff>180974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164</xdr:row>
      <xdr:rowOff>1</xdr:rowOff>
    </xdr:from>
    <xdr:to>
      <xdr:col>18</xdr:col>
      <xdr:colOff>409575</xdr:colOff>
      <xdr:row>184</xdr:row>
      <xdr:rowOff>76201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</xdr:colOff>
      <xdr:row>185</xdr:row>
      <xdr:rowOff>142876</xdr:rowOff>
    </xdr:from>
    <xdr:to>
      <xdr:col>18</xdr:col>
      <xdr:colOff>419101</xdr:colOff>
      <xdr:row>207</xdr:row>
      <xdr:rowOff>104776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38099</xdr:colOff>
      <xdr:row>209</xdr:row>
      <xdr:rowOff>57150</xdr:rowOff>
    </xdr:from>
    <xdr:to>
      <xdr:col>18</xdr:col>
      <xdr:colOff>476250</xdr:colOff>
      <xdr:row>232</xdr:row>
      <xdr:rowOff>123825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600075</xdr:colOff>
      <xdr:row>234</xdr:row>
      <xdr:rowOff>152400</xdr:rowOff>
    </xdr:from>
    <xdr:to>
      <xdr:col>18</xdr:col>
      <xdr:colOff>457200</xdr:colOff>
      <xdr:row>258</xdr:row>
      <xdr:rowOff>95250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260</xdr:row>
      <xdr:rowOff>114300</xdr:rowOff>
    </xdr:from>
    <xdr:to>
      <xdr:col>18</xdr:col>
      <xdr:colOff>523875</xdr:colOff>
      <xdr:row>281</xdr:row>
      <xdr:rowOff>38100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284</xdr:row>
      <xdr:rowOff>28575</xdr:rowOff>
    </xdr:from>
    <xdr:to>
      <xdr:col>19</xdr:col>
      <xdr:colOff>9524</xdr:colOff>
      <xdr:row>306</xdr:row>
      <xdr:rowOff>47625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308</xdr:row>
      <xdr:rowOff>19051</xdr:rowOff>
    </xdr:from>
    <xdr:to>
      <xdr:col>18</xdr:col>
      <xdr:colOff>590550</xdr:colOff>
      <xdr:row>331</xdr:row>
      <xdr:rowOff>95251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19049</xdr:colOff>
      <xdr:row>333</xdr:row>
      <xdr:rowOff>66676</xdr:rowOff>
    </xdr:from>
    <xdr:to>
      <xdr:col>18</xdr:col>
      <xdr:colOff>600074</xdr:colOff>
      <xdr:row>355</xdr:row>
      <xdr:rowOff>142876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357</xdr:row>
      <xdr:rowOff>190499</xdr:rowOff>
    </xdr:from>
    <xdr:to>
      <xdr:col>18</xdr:col>
      <xdr:colOff>600075</xdr:colOff>
      <xdr:row>379</xdr:row>
      <xdr:rowOff>161924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381</xdr:row>
      <xdr:rowOff>180975</xdr:rowOff>
    </xdr:from>
    <xdr:to>
      <xdr:col>19</xdr:col>
      <xdr:colOff>19050</xdr:colOff>
      <xdr:row>403</xdr:row>
      <xdr:rowOff>47625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19049</xdr:colOff>
      <xdr:row>404</xdr:row>
      <xdr:rowOff>171450</xdr:rowOff>
    </xdr:from>
    <xdr:to>
      <xdr:col>18</xdr:col>
      <xdr:colOff>590550</xdr:colOff>
      <xdr:row>423</xdr:row>
      <xdr:rowOff>171449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</xdr:colOff>
      <xdr:row>425</xdr:row>
      <xdr:rowOff>171450</xdr:rowOff>
    </xdr:from>
    <xdr:to>
      <xdr:col>18</xdr:col>
      <xdr:colOff>571501</xdr:colOff>
      <xdr:row>450</xdr:row>
      <xdr:rowOff>0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600075</xdr:colOff>
      <xdr:row>452</xdr:row>
      <xdr:rowOff>0</xdr:rowOff>
    </xdr:from>
    <xdr:to>
      <xdr:col>18</xdr:col>
      <xdr:colOff>590550</xdr:colOff>
      <xdr:row>476</xdr:row>
      <xdr:rowOff>66676</xdr:rowOff>
    </xdr:to>
    <xdr:graphicFrame macro="">
      <xdr:nvGraphicFramePr>
        <xdr:cNvPr id="21" name="Gra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478</xdr:row>
      <xdr:rowOff>28574</xdr:rowOff>
    </xdr:from>
    <xdr:to>
      <xdr:col>19</xdr:col>
      <xdr:colOff>19050</xdr:colOff>
      <xdr:row>501</xdr:row>
      <xdr:rowOff>180975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504</xdr:row>
      <xdr:rowOff>19049</xdr:rowOff>
    </xdr:from>
    <xdr:to>
      <xdr:col>18</xdr:col>
      <xdr:colOff>590550</xdr:colOff>
      <xdr:row>529</xdr:row>
      <xdr:rowOff>28574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19050</xdr:colOff>
      <xdr:row>531</xdr:row>
      <xdr:rowOff>1</xdr:rowOff>
    </xdr:from>
    <xdr:to>
      <xdr:col>19</xdr:col>
      <xdr:colOff>9525</xdr:colOff>
      <xdr:row>555</xdr:row>
      <xdr:rowOff>9525</xdr:rowOff>
    </xdr:to>
    <xdr:graphicFrame macro="">
      <xdr:nvGraphicFramePr>
        <xdr:cNvPr id="24" name="Gra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609599</xdr:colOff>
      <xdr:row>557</xdr:row>
      <xdr:rowOff>9525</xdr:rowOff>
    </xdr:from>
    <xdr:to>
      <xdr:col>18</xdr:col>
      <xdr:colOff>561974</xdr:colOff>
      <xdr:row>579</xdr:row>
      <xdr:rowOff>114300</xdr:rowOff>
    </xdr:to>
    <xdr:graphicFrame macro="">
      <xdr:nvGraphicFramePr>
        <xdr:cNvPr id="25" name="Gra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609599</xdr:colOff>
      <xdr:row>582</xdr:row>
      <xdr:rowOff>0</xdr:rowOff>
    </xdr:from>
    <xdr:to>
      <xdr:col>18</xdr:col>
      <xdr:colOff>581025</xdr:colOff>
      <xdr:row>603</xdr:row>
      <xdr:rowOff>57150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604</xdr:row>
      <xdr:rowOff>171449</xdr:rowOff>
    </xdr:from>
    <xdr:to>
      <xdr:col>19</xdr:col>
      <xdr:colOff>9525</xdr:colOff>
      <xdr:row>627</xdr:row>
      <xdr:rowOff>66675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600075</xdr:colOff>
      <xdr:row>655</xdr:row>
      <xdr:rowOff>190499</xdr:rowOff>
    </xdr:from>
    <xdr:to>
      <xdr:col>18</xdr:col>
      <xdr:colOff>600075</xdr:colOff>
      <xdr:row>679</xdr:row>
      <xdr:rowOff>28574</xdr:rowOff>
    </xdr:to>
    <xdr:graphicFrame macro="">
      <xdr:nvGraphicFramePr>
        <xdr:cNvPr id="28" name="Gra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47626</xdr:colOff>
      <xdr:row>680</xdr:row>
      <xdr:rowOff>190499</xdr:rowOff>
    </xdr:from>
    <xdr:to>
      <xdr:col>18</xdr:col>
      <xdr:colOff>581026</xdr:colOff>
      <xdr:row>703</xdr:row>
      <xdr:rowOff>47624</xdr:rowOff>
    </xdr:to>
    <xdr:graphicFrame macro="">
      <xdr:nvGraphicFramePr>
        <xdr:cNvPr id="29" name="Gra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19049</xdr:colOff>
      <xdr:row>705</xdr:row>
      <xdr:rowOff>19050</xdr:rowOff>
    </xdr:from>
    <xdr:to>
      <xdr:col>18</xdr:col>
      <xdr:colOff>600074</xdr:colOff>
      <xdr:row>727</xdr:row>
      <xdr:rowOff>57150</xdr:rowOff>
    </xdr:to>
    <xdr:graphicFrame macro="">
      <xdr:nvGraphicFramePr>
        <xdr:cNvPr id="30" name="Gra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19051</xdr:colOff>
      <xdr:row>728</xdr:row>
      <xdr:rowOff>161925</xdr:rowOff>
    </xdr:from>
    <xdr:to>
      <xdr:col>19</xdr:col>
      <xdr:colOff>1</xdr:colOff>
      <xdr:row>751</xdr:row>
      <xdr:rowOff>19050</xdr:rowOff>
    </xdr:to>
    <xdr:graphicFrame macro="">
      <xdr:nvGraphicFramePr>
        <xdr:cNvPr id="31" name="Gra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9525</xdr:colOff>
      <xdr:row>753</xdr:row>
      <xdr:rowOff>0</xdr:rowOff>
    </xdr:from>
    <xdr:to>
      <xdr:col>18</xdr:col>
      <xdr:colOff>561975</xdr:colOff>
      <xdr:row>779</xdr:row>
      <xdr:rowOff>190499</xdr:rowOff>
    </xdr:to>
    <xdr:graphicFrame macro="">
      <xdr:nvGraphicFramePr>
        <xdr:cNvPr id="32" name="Gra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19049</xdr:colOff>
      <xdr:row>782</xdr:row>
      <xdr:rowOff>19050</xdr:rowOff>
    </xdr:from>
    <xdr:to>
      <xdr:col>18</xdr:col>
      <xdr:colOff>600075</xdr:colOff>
      <xdr:row>805</xdr:row>
      <xdr:rowOff>133350</xdr:rowOff>
    </xdr:to>
    <xdr:graphicFrame macro="">
      <xdr:nvGraphicFramePr>
        <xdr:cNvPr id="33" name="Gra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38100</xdr:colOff>
      <xdr:row>808</xdr:row>
      <xdr:rowOff>0</xdr:rowOff>
    </xdr:from>
    <xdr:to>
      <xdr:col>19</xdr:col>
      <xdr:colOff>9525</xdr:colOff>
      <xdr:row>831</xdr:row>
      <xdr:rowOff>95250</xdr:rowOff>
    </xdr:to>
    <xdr:graphicFrame macro="">
      <xdr:nvGraphicFramePr>
        <xdr:cNvPr id="34" name="Gra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19049</xdr:colOff>
      <xdr:row>833</xdr:row>
      <xdr:rowOff>104775</xdr:rowOff>
    </xdr:from>
    <xdr:to>
      <xdr:col>19</xdr:col>
      <xdr:colOff>0</xdr:colOff>
      <xdr:row>855</xdr:row>
      <xdr:rowOff>142875</xdr:rowOff>
    </xdr:to>
    <xdr:graphicFrame macro="">
      <xdr:nvGraphicFramePr>
        <xdr:cNvPr id="35" name="Grafico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19049</xdr:colOff>
      <xdr:row>858</xdr:row>
      <xdr:rowOff>9525</xdr:rowOff>
    </xdr:from>
    <xdr:to>
      <xdr:col>19</xdr:col>
      <xdr:colOff>9525</xdr:colOff>
      <xdr:row>880</xdr:row>
      <xdr:rowOff>171450</xdr:rowOff>
    </xdr:to>
    <xdr:graphicFrame macro="">
      <xdr:nvGraphicFramePr>
        <xdr:cNvPr id="36" name="Grafico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882</xdr:row>
      <xdr:rowOff>180975</xdr:rowOff>
    </xdr:from>
    <xdr:to>
      <xdr:col>18</xdr:col>
      <xdr:colOff>590550</xdr:colOff>
      <xdr:row>904</xdr:row>
      <xdr:rowOff>152400</xdr:rowOff>
    </xdr:to>
    <xdr:graphicFrame macro="">
      <xdr:nvGraphicFramePr>
        <xdr:cNvPr id="37" name="Grafico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28575</xdr:colOff>
      <xdr:row>906</xdr:row>
      <xdr:rowOff>180975</xdr:rowOff>
    </xdr:from>
    <xdr:to>
      <xdr:col>19</xdr:col>
      <xdr:colOff>47625</xdr:colOff>
      <xdr:row>930</xdr:row>
      <xdr:rowOff>123825</xdr:rowOff>
    </xdr:to>
    <xdr:graphicFrame macro="">
      <xdr:nvGraphicFramePr>
        <xdr:cNvPr id="38" name="Gra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19049</xdr:colOff>
      <xdr:row>933</xdr:row>
      <xdr:rowOff>28575</xdr:rowOff>
    </xdr:from>
    <xdr:to>
      <xdr:col>19</xdr:col>
      <xdr:colOff>0</xdr:colOff>
      <xdr:row>953</xdr:row>
      <xdr:rowOff>9525</xdr:rowOff>
    </xdr:to>
    <xdr:graphicFrame macro="">
      <xdr:nvGraphicFramePr>
        <xdr:cNvPr id="39" name="Gra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28576</xdr:colOff>
      <xdr:row>954</xdr:row>
      <xdr:rowOff>123825</xdr:rowOff>
    </xdr:from>
    <xdr:to>
      <xdr:col>19</xdr:col>
      <xdr:colOff>9526</xdr:colOff>
      <xdr:row>976</xdr:row>
      <xdr:rowOff>133350</xdr:rowOff>
    </xdr:to>
    <xdr:graphicFrame macro="">
      <xdr:nvGraphicFramePr>
        <xdr:cNvPr id="40" name="Grafico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47625</xdr:colOff>
      <xdr:row>978</xdr:row>
      <xdr:rowOff>180975</xdr:rowOff>
    </xdr:from>
    <xdr:to>
      <xdr:col>18</xdr:col>
      <xdr:colOff>581025</xdr:colOff>
      <xdr:row>1000</xdr:row>
      <xdr:rowOff>19050</xdr:rowOff>
    </xdr:to>
    <xdr:graphicFrame macro="">
      <xdr:nvGraphicFramePr>
        <xdr:cNvPr id="41" name="Grafico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47625</xdr:colOff>
      <xdr:row>1002</xdr:row>
      <xdr:rowOff>1</xdr:rowOff>
    </xdr:from>
    <xdr:to>
      <xdr:col>18</xdr:col>
      <xdr:colOff>600075</xdr:colOff>
      <xdr:row>1024</xdr:row>
      <xdr:rowOff>76201</xdr:rowOff>
    </xdr:to>
    <xdr:graphicFrame macro="">
      <xdr:nvGraphicFramePr>
        <xdr:cNvPr id="42" name="Grafico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28574</xdr:colOff>
      <xdr:row>1026</xdr:row>
      <xdr:rowOff>9525</xdr:rowOff>
    </xdr:from>
    <xdr:to>
      <xdr:col>19</xdr:col>
      <xdr:colOff>19049</xdr:colOff>
      <xdr:row>1048</xdr:row>
      <xdr:rowOff>171450</xdr:rowOff>
    </xdr:to>
    <xdr:graphicFrame macro="">
      <xdr:nvGraphicFramePr>
        <xdr:cNvPr id="43" name="Grafico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9525</xdr:colOff>
      <xdr:row>1051</xdr:row>
      <xdr:rowOff>19050</xdr:rowOff>
    </xdr:from>
    <xdr:to>
      <xdr:col>18</xdr:col>
      <xdr:colOff>600075</xdr:colOff>
      <xdr:row>1070</xdr:row>
      <xdr:rowOff>76200</xdr:rowOff>
    </xdr:to>
    <xdr:graphicFrame macro="">
      <xdr:nvGraphicFramePr>
        <xdr:cNvPr id="44" name="Grafico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</xdr:col>
      <xdr:colOff>0</xdr:colOff>
      <xdr:row>628</xdr:row>
      <xdr:rowOff>190499</xdr:rowOff>
    </xdr:from>
    <xdr:to>
      <xdr:col>8</xdr:col>
      <xdr:colOff>304800</xdr:colOff>
      <xdr:row>650</xdr:row>
      <xdr:rowOff>142875</xdr:rowOff>
    </xdr:to>
    <xdr:graphicFrame macro="">
      <xdr:nvGraphicFramePr>
        <xdr:cNvPr id="46" name="Grafic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40:N652"/>
  <sheetViews>
    <sheetView tabSelected="1" topLeftCell="A932" workbookViewId="0">
      <selection activeCell="O651" sqref="O651"/>
    </sheetView>
  </sheetViews>
  <sheetFormatPr defaultRowHeight="15" x14ac:dyDescent="0.25"/>
  <sheetData>
    <row r="640" spans="8:14" ht="33.75" x14ac:dyDescent="0.5">
      <c r="H640" s="8"/>
      <c r="I640" s="9"/>
      <c r="J640" s="9"/>
      <c r="K640" s="9"/>
      <c r="L640" s="9"/>
      <c r="M640" s="9"/>
      <c r="N640" s="9"/>
    </row>
    <row r="641" spans="8:14" x14ac:dyDescent="0.25">
      <c r="H641" s="9"/>
      <c r="I641" s="9"/>
      <c r="J641" s="9"/>
      <c r="K641" s="9"/>
      <c r="L641" s="9"/>
      <c r="M641" s="9"/>
      <c r="N641" s="9"/>
    </row>
    <row r="642" spans="8:14" x14ac:dyDescent="0.25">
      <c r="H642" s="9"/>
      <c r="I642" s="9"/>
      <c r="J642" s="9"/>
      <c r="K642" s="9"/>
      <c r="L642" s="9"/>
      <c r="M642" s="9"/>
      <c r="N642" s="9"/>
    </row>
    <row r="643" spans="8:14" x14ac:dyDescent="0.25">
      <c r="H643" s="9"/>
      <c r="I643" s="9"/>
      <c r="J643" s="9"/>
      <c r="K643" s="9"/>
      <c r="L643" s="9"/>
      <c r="M643" s="9"/>
      <c r="N643" s="9"/>
    </row>
    <row r="644" spans="8:14" x14ac:dyDescent="0.25">
      <c r="H644" s="9"/>
      <c r="I644" s="9"/>
      <c r="J644" s="9"/>
      <c r="K644" s="9"/>
      <c r="L644" s="9"/>
      <c r="M644" s="9"/>
      <c r="N644" s="9"/>
    </row>
    <row r="645" spans="8:14" x14ac:dyDescent="0.25">
      <c r="H645" s="9"/>
      <c r="I645" s="9"/>
      <c r="J645" s="9"/>
      <c r="K645" s="9"/>
      <c r="L645" s="9"/>
      <c r="M645" s="9"/>
      <c r="N645" s="9"/>
    </row>
    <row r="646" spans="8:14" x14ac:dyDescent="0.25">
      <c r="H646" s="9"/>
      <c r="I646" s="9"/>
      <c r="J646" s="9"/>
      <c r="K646" s="9"/>
      <c r="L646" s="9"/>
      <c r="M646" s="9"/>
      <c r="N646" s="9"/>
    </row>
    <row r="647" spans="8:14" x14ac:dyDescent="0.25">
      <c r="H647" s="9"/>
      <c r="I647" s="9"/>
      <c r="J647" s="9"/>
      <c r="K647" s="9"/>
      <c r="L647" s="9"/>
      <c r="M647" s="9"/>
      <c r="N647" s="9"/>
    </row>
    <row r="648" spans="8:14" x14ac:dyDescent="0.25">
      <c r="H648" s="9"/>
      <c r="I648" s="9"/>
      <c r="J648" s="9"/>
      <c r="K648" s="9"/>
      <c r="L648" s="9"/>
      <c r="M648" s="9"/>
      <c r="N648" s="9"/>
    </row>
    <row r="649" spans="8:14" x14ac:dyDescent="0.25">
      <c r="H649" s="9"/>
      <c r="I649" s="9"/>
      <c r="J649" s="9"/>
      <c r="K649" s="9"/>
      <c r="L649" s="9"/>
      <c r="M649" s="9"/>
      <c r="N649" s="9"/>
    </row>
    <row r="650" spans="8:14" x14ac:dyDescent="0.25">
      <c r="H650" s="9"/>
      <c r="I650" s="9"/>
      <c r="J650" s="9"/>
      <c r="K650" s="9"/>
      <c r="L650" s="9"/>
      <c r="M650" s="9"/>
      <c r="N650" s="9"/>
    </row>
    <row r="651" spans="8:14" x14ac:dyDescent="0.25">
      <c r="H651" s="9"/>
      <c r="I651" s="9"/>
      <c r="J651" s="9"/>
      <c r="K651" s="9"/>
      <c r="L651" s="9"/>
      <c r="M651" s="9"/>
      <c r="N651" s="9"/>
    </row>
    <row r="652" spans="8:14" x14ac:dyDescent="0.25">
      <c r="H652" s="9"/>
      <c r="I652" s="9"/>
      <c r="J652" s="9"/>
      <c r="K652" s="9"/>
      <c r="L652" s="9"/>
      <c r="M652" s="9"/>
      <c r="N652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opLeftCell="A218" workbookViewId="0">
      <selection activeCell="D215" activeCellId="1" sqref="A215:A238 D215:D238"/>
    </sheetView>
  </sheetViews>
  <sheetFormatPr defaultRowHeight="15" x14ac:dyDescent="0.25"/>
  <cols>
    <col min="1" max="1" width="48.7109375" customWidth="1"/>
    <col min="2" max="2" width="13" customWidth="1"/>
    <col min="4" max="4" width="10.5703125" customWidth="1"/>
  </cols>
  <sheetData>
    <row r="1" spans="1:4" ht="23.25" x14ac:dyDescent="0.35">
      <c r="A1" s="2" t="s">
        <v>0</v>
      </c>
    </row>
    <row r="3" spans="1:4" x14ac:dyDescent="0.25">
      <c r="A3" s="6" t="s">
        <v>1</v>
      </c>
      <c r="B3" s="6" t="s">
        <v>7</v>
      </c>
    </row>
    <row r="5" spans="1:4" x14ac:dyDescent="0.25">
      <c r="A5" s="1" t="s">
        <v>23</v>
      </c>
      <c r="B5" t="s">
        <v>9</v>
      </c>
    </row>
    <row r="6" spans="1:4" x14ac:dyDescent="0.25">
      <c r="A6" t="s">
        <v>2</v>
      </c>
      <c r="B6">
        <v>0</v>
      </c>
      <c r="D6">
        <f>B6*100/$B$11</f>
        <v>0</v>
      </c>
    </row>
    <row r="7" spans="1:4" x14ac:dyDescent="0.25">
      <c r="A7" t="s">
        <v>3</v>
      </c>
      <c r="B7">
        <v>2</v>
      </c>
      <c r="D7" s="7">
        <f>B7*100/$B$11</f>
        <v>18.181818181818183</v>
      </c>
    </row>
    <row r="8" spans="1:4" x14ac:dyDescent="0.25">
      <c r="A8" t="s">
        <v>4</v>
      </c>
      <c r="B8">
        <v>5</v>
      </c>
      <c r="D8" s="7">
        <f t="shared" ref="D8:D9" si="0">B8*100/$B$11</f>
        <v>45.454545454545453</v>
      </c>
    </row>
    <row r="9" spans="1:4" x14ac:dyDescent="0.25">
      <c r="A9" t="s">
        <v>5</v>
      </c>
      <c r="B9">
        <v>1</v>
      </c>
      <c r="D9" s="7">
        <f t="shared" si="0"/>
        <v>9.0909090909090917</v>
      </c>
    </row>
    <row r="10" spans="1:4" x14ac:dyDescent="0.25">
      <c r="A10" t="s">
        <v>6</v>
      </c>
      <c r="B10">
        <v>3</v>
      </c>
      <c r="D10" s="7">
        <f>B10*100/$B$11</f>
        <v>27.272727272727273</v>
      </c>
    </row>
    <row r="11" spans="1:4" x14ac:dyDescent="0.25">
      <c r="A11" s="1" t="s">
        <v>179</v>
      </c>
      <c r="B11">
        <f>B7+B8+B9+B10</f>
        <v>11</v>
      </c>
      <c r="D11" s="7">
        <f t="shared" ref="D11:D44" si="1">B11*100/$B$11</f>
        <v>100</v>
      </c>
    </row>
    <row r="12" spans="1:4" x14ac:dyDescent="0.25">
      <c r="D12" s="7"/>
    </row>
    <row r="13" spans="1:4" x14ac:dyDescent="0.25">
      <c r="A13" s="1" t="s">
        <v>22</v>
      </c>
      <c r="D13" s="7"/>
    </row>
    <row r="14" spans="1:4" x14ac:dyDescent="0.25">
      <c r="A14" t="s">
        <v>8</v>
      </c>
      <c r="B14">
        <v>3</v>
      </c>
      <c r="D14" s="7">
        <f t="shared" si="1"/>
        <v>27.272727272727273</v>
      </c>
    </row>
    <row r="15" spans="1:4" x14ac:dyDescent="0.25">
      <c r="A15" t="s">
        <v>10</v>
      </c>
      <c r="B15">
        <v>8</v>
      </c>
      <c r="D15" s="7">
        <f t="shared" si="1"/>
        <v>72.727272727272734</v>
      </c>
    </row>
    <row r="16" spans="1:4" x14ac:dyDescent="0.25">
      <c r="A16" s="1" t="s">
        <v>179</v>
      </c>
      <c r="B16">
        <f>(B14+B15)</f>
        <v>11</v>
      </c>
      <c r="D16" s="7">
        <f t="shared" si="1"/>
        <v>100</v>
      </c>
    </row>
    <row r="17" spans="1:4" x14ac:dyDescent="0.25">
      <c r="D17" s="7"/>
    </row>
    <row r="18" spans="1:4" x14ac:dyDescent="0.25">
      <c r="A18" s="1" t="s">
        <v>21</v>
      </c>
      <c r="D18" s="7"/>
    </row>
    <row r="19" spans="1:4" x14ac:dyDescent="0.25">
      <c r="A19" t="s">
        <v>11</v>
      </c>
      <c r="D19" s="7">
        <f t="shared" si="1"/>
        <v>0</v>
      </c>
    </row>
    <row r="20" spans="1:4" x14ac:dyDescent="0.25">
      <c r="A20" t="s">
        <v>12</v>
      </c>
      <c r="B20">
        <v>8</v>
      </c>
      <c r="D20" s="7">
        <f t="shared" si="1"/>
        <v>72.727272727272734</v>
      </c>
    </row>
    <row r="21" spans="1:4" x14ac:dyDescent="0.25">
      <c r="A21" t="s">
        <v>13</v>
      </c>
      <c r="B21">
        <v>3</v>
      </c>
      <c r="D21" s="7">
        <f t="shared" si="1"/>
        <v>27.272727272727273</v>
      </c>
    </row>
    <row r="22" spans="1:4" x14ac:dyDescent="0.25">
      <c r="A22" s="1" t="s">
        <v>179</v>
      </c>
      <c r="B22">
        <f>(B20+B21)</f>
        <v>11</v>
      </c>
      <c r="D22" s="7">
        <f>(D20+D21)</f>
        <v>100</v>
      </c>
    </row>
    <row r="23" spans="1:4" x14ac:dyDescent="0.25">
      <c r="D23" s="7"/>
    </row>
    <row r="24" spans="1:4" x14ac:dyDescent="0.25">
      <c r="A24" s="1" t="s">
        <v>20</v>
      </c>
      <c r="D24" s="7"/>
    </row>
    <row r="25" spans="1:4" x14ac:dyDescent="0.25">
      <c r="A25" s="1" t="s">
        <v>8</v>
      </c>
      <c r="D25" s="7"/>
    </row>
    <row r="26" spans="1:4" x14ac:dyDescent="0.25">
      <c r="A26" t="s">
        <v>14</v>
      </c>
      <c r="B26">
        <v>1</v>
      </c>
      <c r="D26" s="7">
        <f t="shared" si="1"/>
        <v>9.0909090909090917</v>
      </c>
    </row>
    <row r="27" spans="1:4" x14ac:dyDescent="0.25">
      <c r="A27" t="s">
        <v>15</v>
      </c>
      <c r="B27">
        <v>2</v>
      </c>
      <c r="D27" s="7">
        <f t="shared" si="1"/>
        <v>18.181818181818183</v>
      </c>
    </row>
    <row r="28" spans="1:4" x14ac:dyDescent="0.25">
      <c r="A28" t="s">
        <v>16</v>
      </c>
      <c r="D28" s="7">
        <f t="shared" si="1"/>
        <v>0</v>
      </c>
    </row>
    <row r="29" spans="1:4" x14ac:dyDescent="0.25">
      <c r="D29" s="7"/>
    </row>
    <row r="30" spans="1:4" x14ac:dyDescent="0.25">
      <c r="A30" s="1" t="s">
        <v>10</v>
      </c>
      <c r="D30" s="7"/>
    </row>
    <row r="31" spans="1:4" x14ac:dyDescent="0.25">
      <c r="A31" t="s">
        <v>17</v>
      </c>
      <c r="B31">
        <v>3</v>
      </c>
      <c r="D31" s="7">
        <f t="shared" si="1"/>
        <v>27.272727272727273</v>
      </c>
    </row>
    <row r="32" spans="1:4" x14ac:dyDescent="0.25">
      <c r="A32" t="s">
        <v>18</v>
      </c>
      <c r="B32">
        <v>5</v>
      </c>
      <c r="D32" s="7">
        <f t="shared" si="1"/>
        <v>45.454545454545453</v>
      </c>
    </row>
    <row r="33" spans="1:4" x14ac:dyDescent="0.25">
      <c r="A33" t="s">
        <v>19</v>
      </c>
      <c r="D33" s="7">
        <f t="shared" si="1"/>
        <v>0</v>
      </c>
    </row>
    <row r="34" spans="1:4" x14ac:dyDescent="0.25">
      <c r="A34" s="1" t="s">
        <v>179</v>
      </c>
      <c r="B34">
        <f>(B26+B27+B32+B31)</f>
        <v>11</v>
      </c>
      <c r="D34" s="7">
        <f t="shared" si="1"/>
        <v>100</v>
      </c>
    </row>
    <row r="35" spans="1:4" x14ac:dyDescent="0.25">
      <c r="D35" s="7"/>
    </row>
    <row r="36" spans="1:4" x14ac:dyDescent="0.25">
      <c r="A36" s="1" t="s">
        <v>24</v>
      </c>
      <c r="D36" s="7"/>
    </row>
    <row r="37" spans="1:4" x14ac:dyDescent="0.25">
      <c r="A37" t="s">
        <v>25</v>
      </c>
      <c r="B37">
        <v>2</v>
      </c>
      <c r="D37" s="7">
        <f t="shared" si="1"/>
        <v>18.181818181818183</v>
      </c>
    </row>
    <row r="38" spans="1:4" x14ac:dyDescent="0.25">
      <c r="A38" t="s">
        <v>26</v>
      </c>
      <c r="B38">
        <v>7</v>
      </c>
      <c r="D38" s="7">
        <f t="shared" si="1"/>
        <v>63.636363636363633</v>
      </c>
    </row>
    <row r="39" spans="1:4" x14ac:dyDescent="0.25">
      <c r="A39" t="s">
        <v>27</v>
      </c>
      <c r="B39">
        <v>2</v>
      </c>
      <c r="D39" s="7">
        <f t="shared" si="1"/>
        <v>18.181818181818183</v>
      </c>
    </row>
    <row r="40" spans="1:4" x14ac:dyDescent="0.25">
      <c r="A40" s="1" t="s">
        <v>179</v>
      </c>
      <c r="B40">
        <f>(B37+B38+B39)</f>
        <v>11</v>
      </c>
      <c r="D40" s="7">
        <f>(D37+D38+D39)</f>
        <v>100</v>
      </c>
    </row>
    <row r="41" spans="1:4" x14ac:dyDescent="0.25">
      <c r="D41" s="7"/>
    </row>
    <row r="42" spans="1:4" x14ac:dyDescent="0.25">
      <c r="A42" s="1" t="s">
        <v>28</v>
      </c>
      <c r="D42" s="7"/>
    </row>
    <row r="43" spans="1:4" x14ac:dyDescent="0.25">
      <c r="A43" t="s">
        <v>29</v>
      </c>
      <c r="B43">
        <v>3</v>
      </c>
      <c r="D43" s="7">
        <f t="shared" si="1"/>
        <v>27.272727272727273</v>
      </c>
    </row>
    <row r="44" spans="1:4" x14ac:dyDescent="0.25">
      <c r="A44" t="s">
        <v>30</v>
      </c>
      <c r="B44">
        <v>8</v>
      </c>
      <c r="D44" s="7">
        <f t="shared" si="1"/>
        <v>72.727272727272734</v>
      </c>
    </row>
    <row r="45" spans="1:4" x14ac:dyDescent="0.25">
      <c r="A45" s="1" t="s">
        <v>179</v>
      </c>
      <c r="B45">
        <f>(B43+B44)</f>
        <v>11</v>
      </c>
      <c r="D45" s="7">
        <f>(D43+D44)</f>
        <v>100</v>
      </c>
    </row>
    <row r="47" spans="1:4" x14ac:dyDescent="0.25">
      <c r="A47" s="1" t="s">
        <v>31</v>
      </c>
    </row>
    <row r="48" spans="1:4" x14ac:dyDescent="0.25">
      <c r="A48" t="s">
        <v>32</v>
      </c>
      <c r="B48">
        <v>3</v>
      </c>
      <c r="D48">
        <f>B48*100/3</f>
        <v>100</v>
      </c>
    </row>
    <row r="49" spans="1:4" x14ac:dyDescent="0.25">
      <c r="A49" t="s">
        <v>33</v>
      </c>
      <c r="D49">
        <f t="shared" ref="D49:D50" si="2">B49*100/3</f>
        <v>0</v>
      </c>
    </row>
    <row r="50" spans="1:4" ht="30" x14ac:dyDescent="0.25">
      <c r="A50" s="5" t="s">
        <v>34</v>
      </c>
      <c r="D50">
        <f t="shared" si="2"/>
        <v>0</v>
      </c>
    </row>
    <row r="51" spans="1:4" x14ac:dyDescent="0.25">
      <c r="A51" s="1" t="s">
        <v>179</v>
      </c>
      <c r="B51">
        <v>3</v>
      </c>
      <c r="D51">
        <f>(D48+D49+D50)</f>
        <v>100</v>
      </c>
    </row>
    <row r="53" spans="1:4" x14ac:dyDescent="0.25">
      <c r="A53" s="1" t="s">
        <v>35</v>
      </c>
    </row>
    <row r="54" spans="1:4" x14ac:dyDescent="0.25">
      <c r="A54" t="s">
        <v>36</v>
      </c>
      <c r="B54">
        <v>1</v>
      </c>
      <c r="D54" s="7">
        <f>(B54*100/$B$67)</f>
        <v>7.6923076923076925</v>
      </c>
    </row>
    <row r="55" spans="1:4" x14ac:dyDescent="0.25">
      <c r="A55" t="s">
        <v>37</v>
      </c>
      <c r="B55">
        <v>3</v>
      </c>
      <c r="D55" s="7">
        <f t="shared" ref="D55:D67" si="3">(B55*100/$B$67)</f>
        <v>23.076923076923077</v>
      </c>
    </row>
    <row r="56" spans="1:4" x14ac:dyDescent="0.25">
      <c r="A56" t="s">
        <v>38</v>
      </c>
      <c r="B56">
        <v>1</v>
      </c>
      <c r="D56" s="7">
        <f t="shared" si="3"/>
        <v>7.6923076923076925</v>
      </c>
    </row>
    <row r="57" spans="1:4" x14ac:dyDescent="0.25">
      <c r="A57" t="s">
        <v>39</v>
      </c>
      <c r="D57" s="7">
        <f t="shared" si="3"/>
        <v>0</v>
      </c>
    </row>
    <row r="58" spans="1:4" x14ac:dyDescent="0.25">
      <c r="A58" t="s">
        <v>40</v>
      </c>
      <c r="D58" s="7">
        <f t="shared" si="3"/>
        <v>0</v>
      </c>
    </row>
    <row r="59" spans="1:4" x14ac:dyDescent="0.25">
      <c r="A59" t="s">
        <v>41</v>
      </c>
      <c r="B59">
        <v>2</v>
      </c>
      <c r="D59" s="7">
        <f t="shared" si="3"/>
        <v>15.384615384615385</v>
      </c>
    </row>
    <row r="60" spans="1:4" x14ac:dyDescent="0.25">
      <c r="A60" t="s">
        <v>42</v>
      </c>
      <c r="D60" s="7">
        <f t="shared" si="3"/>
        <v>0</v>
      </c>
    </row>
    <row r="61" spans="1:4" x14ac:dyDescent="0.25">
      <c r="A61" t="s">
        <v>43</v>
      </c>
      <c r="D61" s="7">
        <f t="shared" si="3"/>
        <v>0</v>
      </c>
    </row>
    <row r="62" spans="1:4" x14ac:dyDescent="0.25">
      <c r="A62" t="s">
        <v>44</v>
      </c>
      <c r="B62">
        <v>2</v>
      </c>
      <c r="D62" s="7">
        <f t="shared" si="3"/>
        <v>15.384615384615385</v>
      </c>
    </row>
    <row r="63" spans="1:4" x14ac:dyDescent="0.25">
      <c r="A63" t="s">
        <v>45</v>
      </c>
      <c r="B63">
        <v>1</v>
      </c>
      <c r="D63" s="7">
        <f t="shared" si="3"/>
        <v>7.6923076923076925</v>
      </c>
    </row>
    <row r="64" spans="1:4" x14ac:dyDescent="0.25">
      <c r="A64" t="s">
        <v>46</v>
      </c>
      <c r="B64">
        <v>1</v>
      </c>
      <c r="D64" s="7">
        <f t="shared" si="3"/>
        <v>7.6923076923076925</v>
      </c>
    </row>
    <row r="65" spans="1:4" x14ac:dyDescent="0.25">
      <c r="A65" t="s">
        <v>47</v>
      </c>
      <c r="B65">
        <v>1</v>
      </c>
      <c r="D65" s="7">
        <f t="shared" si="3"/>
        <v>7.6923076923076925</v>
      </c>
    </row>
    <row r="66" spans="1:4" x14ac:dyDescent="0.25">
      <c r="A66" t="s">
        <v>48</v>
      </c>
      <c r="B66">
        <v>1</v>
      </c>
      <c r="D66" s="7">
        <f t="shared" si="3"/>
        <v>7.6923076923076925</v>
      </c>
    </row>
    <row r="67" spans="1:4" x14ac:dyDescent="0.25">
      <c r="A67" s="1" t="s">
        <v>179</v>
      </c>
      <c r="B67">
        <f>(B54+B55+B56+B57+B58+B59+B60+B62+B63+B64+B65+B66)</f>
        <v>13</v>
      </c>
      <c r="D67" s="7">
        <f t="shared" si="3"/>
        <v>100</v>
      </c>
    </row>
    <row r="69" spans="1:4" x14ac:dyDescent="0.25">
      <c r="A69" s="1" t="s">
        <v>49</v>
      </c>
    </row>
    <row r="70" spans="1:4" x14ac:dyDescent="0.25">
      <c r="A70" t="s">
        <v>50</v>
      </c>
      <c r="B70">
        <v>3</v>
      </c>
      <c r="D70">
        <f>(B70*100/$B$74)</f>
        <v>100</v>
      </c>
    </row>
    <row r="71" spans="1:4" x14ac:dyDescent="0.25">
      <c r="A71" t="s">
        <v>51</v>
      </c>
      <c r="D71">
        <f t="shared" ref="D71:D74" si="4">(B71*100/$B$74)</f>
        <v>0</v>
      </c>
    </row>
    <row r="72" spans="1:4" x14ac:dyDescent="0.25">
      <c r="A72" t="s">
        <v>52</v>
      </c>
      <c r="D72">
        <f t="shared" si="4"/>
        <v>0</v>
      </c>
    </row>
    <row r="73" spans="1:4" x14ac:dyDescent="0.25">
      <c r="A73" t="s">
        <v>53</v>
      </c>
      <c r="D73">
        <f t="shared" si="4"/>
        <v>0</v>
      </c>
    </row>
    <row r="74" spans="1:4" x14ac:dyDescent="0.25">
      <c r="A74" s="1" t="s">
        <v>179</v>
      </c>
      <c r="B74">
        <v>3</v>
      </c>
      <c r="D74">
        <f t="shared" si="4"/>
        <v>100</v>
      </c>
    </row>
    <row r="76" spans="1:4" x14ac:dyDescent="0.25">
      <c r="A76" s="1" t="s">
        <v>54</v>
      </c>
    </row>
    <row r="77" spans="1:4" x14ac:dyDescent="0.25">
      <c r="A77" t="s">
        <v>29</v>
      </c>
      <c r="B77">
        <v>10</v>
      </c>
      <c r="D77" s="7">
        <f>(B77*100/$B$79)</f>
        <v>90.909090909090907</v>
      </c>
    </row>
    <row r="78" spans="1:4" x14ac:dyDescent="0.25">
      <c r="A78" t="s">
        <v>30</v>
      </c>
      <c r="B78">
        <v>1</v>
      </c>
      <c r="D78" s="7">
        <f t="shared" ref="D78:D93" si="5">(B78*100/$B$79)</f>
        <v>9.0909090909090917</v>
      </c>
    </row>
    <row r="79" spans="1:4" x14ac:dyDescent="0.25">
      <c r="A79" s="1" t="s">
        <v>179</v>
      </c>
      <c r="B79">
        <f>(B77+B78)</f>
        <v>11</v>
      </c>
      <c r="D79" s="7">
        <f t="shared" si="5"/>
        <v>100</v>
      </c>
    </row>
    <row r="80" spans="1:4" x14ac:dyDescent="0.25">
      <c r="D80" s="7"/>
    </row>
    <row r="81" spans="1:4" x14ac:dyDescent="0.25">
      <c r="A81" s="1" t="s">
        <v>55</v>
      </c>
      <c r="D81" s="7"/>
    </row>
    <row r="82" spans="1:4" x14ac:dyDescent="0.25">
      <c r="A82" t="s">
        <v>56</v>
      </c>
      <c r="B82">
        <v>1</v>
      </c>
      <c r="D82" s="7">
        <f t="shared" si="5"/>
        <v>9.0909090909090917</v>
      </c>
    </row>
    <row r="83" spans="1:4" x14ac:dyDescent="0.25">
      <c r="A83" t="s">
        <v>57</v>
      </c>
      <c r="B83">
        <v>4</v>
      </c>
      <c r="D83" s="7">
        <f t="shared" si="5"/>
        <v>36.363636363636367</v>
      </c>
    </row>
    <row r="84" spans="1:4" x14ac:dyDescent="0.25">
      <c r="A84" t="s">
        <v>46</v>
      </c>
      <c r="B84">
        <v>3</v>
      </c>
      <c r="D84" s="7">
        <f t="shared" si="5"/>
        <v>27.272727272727273</v>
      </c>
    </row>
    <row r="85" spans="1:4" x14ac:dyDescent="0.25">
      <c r="A85" t="s">
        <v>58</v>
      </c>
      <c r="D85" s="7">
        <f t="shared" si="5"/>
        <v>0</v>
      </c>
    </row>
    <row r="86" spans="1:4" x14ac:dyDescent="0.25">
      <c r="A86" t="s">
        <v>59</v>
      </c>
      <c r="B86">
        <v>1</v>
      </c>
      <c r="D86" s="7">
        <f t="shared" si="5"/>
        <v>9.0909090909090917</v>
      </c>
    </row>
    <row r="87" spans="1:4" x14ac:dyDescent="0.25">
      <c r="A87" t="s">
        <v>69</v>
      </c>
      <c r="B87">
        <v>2</v>
      </c>
      <c r="D87" s="7">
        <f t="shared" si="5"/>
        <v>18.181818181818183</v>
      </c>
    </row>
    <row r="88" spans="1:4" x14ac:dyDescent="0.25">
      <c r="A88" s="1" t="s">
        <v>179</v>
      </c>
      <c r="B88" s="1">
        <f>(B82+B83+B84+B86+B87)</f>
        <v>11</v>
      </c>
      <c r="D88" s="7">
        <f t="shared" si="5"/>
        <v>100</v>
      </c>
    </row>
    <row r="89" spans="1:4" x14ac:dyDescent="0.25">
      <c r="A89" s="1" t="s">
        <v>60</v>
      </c>
      <c r="D89" s="7"/>
    </row>
    <row r="90" spans="1:4" x14ac:dyDescent="0.25">
      <c r="A90" t="s">
        <v>61</v>
      </c>
      <c r="D90" s="7">
        <f t="shared" si="5"/>
        <v>0</v>
      </c>
    </row>
    <row r="91" spans="1:4" x14ac:dyDescent="0.25">
      <c r="A91" t="s">
        <v>62</v>
      </c>
      <c r="B91">
        <v>11</v>
      </c>
      <c r="D91" s="7">
        <f t="shared" si="5"/>
        <v>100</v>
      </c>
    </row>
    <row r="92" spans="1:4" x14ac:dyDescent="0.25">
      <c r="A92" t="s">
        <v>63</v>
      </c>
      <c r="D92" s="7">
        <f t="shared" si="5"/>
        <v>0</v>
      </c>
    </row>
    <row r="93" spans="1:4" x14ac:dyDescent="0.25">
      <c r="A93" s="1" t="s">
        <v>179</v>
      </c>
      <c r="B93">
        <v>11</v>
      </c>
      <c r="D93" s="7">
        <f t="shared" si="5"/>
        <v>100</v>
      </c>
    </row>
    <row r="95" spans="1:4" x14ac:dyDescent="0.25">
      <c r="A95" s="1" t="s">
        <v>64</v>
      </c>
    </row>
    <row r="96" spans="1:4" x14ac:dyDescent="0.25">
      <c r="A96" t="s">
        <v>65</v>
      </c>
      <c r="B96">
        <v>10</v>
      </c>
      <c r="D96" s="7">
        <f>(B96*100/$B$107)</f>
        <v>24.390243902439025</v>
      </c>
    </row>
    <row r="97" spans="1:4" x14ac:dyDescent="0.25">
      <c r="A97" t="s">
        <v>87</v>
      </c>
      <c r="B97">
        <v>6</v>
      </c>
      <c r="D97" s="7">
        <f t="shared" ref="D97:D107" si="6">(B97*100/$B$107)</f>
        <v>14.634146341463415</v>
      </c>
    </row>
    <row r="98" spans="1:4" x14ac:dyDescent="0.25">
      <c r="A98" t="s">
        <v>66</v>
      </c>
      <c r="B98">
        <v>4</v>
      </c>
      <c r="D98" s="7">
        <f t="shared" si="6"/>
        <v>9.7560975609756095</v>
      </c>
    </row>
    <row r="99" spans="1:4" x14ac:dyDescent="0.25">
      <c r="A99" t="s">
        <v>67</v>
      </c>
      <c r="B99">
        <v>3</v>
      </c>
      <c r="D99" s="7">
        <f t="shared" si="6"/>
        <v>7.3170731707317076</v>
      </c>
    </row>
    <row r="100" spans="1:4" x14ac:dyDescent="0.25">
      <c r="A100" t="s">
        <v>68</v>
      </c>
      <c r="B100">
        <v>2</v>
      </c>
      <c r="D100" s="7">
        <f t="shared" si="6"/>
        <v>4.8780487804878048</v>
      </c>
    </row>
    <row r="101" spans="1:4" x14ac:dyDescent="0.25">
      <c r="A101" t="s">
        <v>69</v>
      </c>
      <c r="B101">
        <v>3</v>
      </c>
      <c r="D101" s="7">
        <f t="shared" si="6"/>
        <v>7.3170731707317076</v>
      </c>
    </row>
    <row r="102" spans="1:4" x14ac:dyDescent="0.25">
      <c r="A102" t="s">
        <v>70</v>
      </c>
      <c r="B102">
        <v>8</v>
      </c>
      <c r="D102" s="7">
        <f t="shared" si="6"/>
        <v>19.512195121951219</v>
      </c>
    </row>
    <row r="103" spans="1:4" x14ac:dyDescent="0.25">
      <c r="A103" t="s">
        <v>71</v>
      </c>
      <c r="B103">
        <v>3</v>
      </c>
      <c r="D103" s="7">
        <f t="shared" si="6"/>
        <v>7.3170731707317076</v>
      </c>
    </row>
    <row r="104" spans="1:4" x14ac:dyDescent="0.25">
      <c r="A104" t="s">
        <v>72</v>
      </c>
      <c r="D104" s="7">
        <f t="shared" si="6"/>
        <v>0</v>
      </c>
    </row>
    <row r="105" spans="1:4" x14ac:dyDescent="0.25">
      <c r="A105" t="s">
        <v>38</v>
      </c>
      <c r="B105">
        <v>2</v>
      </c>
      <c r="D105" s="7">
        <f t="shared" si="6"/>
        <v>4.8780487804878048</v>
      </c>
    </row>
    <row r="106" spans="1:4" x14ac:dyDescent="0.25">
      <c r="A106" t="s">
        <v>73</v>
      </c>
      <c r="D106" s="7">
        <f t="shared" si="6"/>
        <v>0</v>
      </c>
    </row>
    <row r="107" spans="1:4" x14ac:dyDescent="0.25">
      <c r="A107" s="1" t="s">
        <v>179</v>
      </c>
      <c r="B107">
        <f>(B96+B97+B98+B99+B100+B101+B102+B104+B103+B105)</f>
        <v>41</v>
      </c>
      <c r="D107" s="7">
        <f t="shared" si="6"/>
        <v>100</v>
      </c>
    </row>
    <row r="108" spans="1:4" ht="30" x14ac:dyDescent="0.25">
      <c r="A108" s="4" t="s">
        <v>74</v>
      </c>
      <c r="D108" s="7"/>
    </row>
    <row r="109" spans="1:4" ht="17.25" customHeight="1" x14ac:dyDescent="0.25">
      <c r="D109" s="7"/>
    </row>
    <row r="110" spans="1:4" x14ac:dyDescent="0.25">
      <c r="A110" t="s">
        <v>75</v>
      </c>
      <c r="B110">
        <v>1</v>
      </c>
      <c r="D110" s="7">
        <f>(B110*100/$B$113)</f>
        <v>9.0909090909090917</v>
      </c>
    </row>
    <row r="111" spans="1:4" x14ac:dyDescent="0.25">
      <c r="A111" t="s">
        <v>76</v>
      </c>
      <c r="B111">
        <v>7</v>
      </c>
      <c r="D111" s="7">
        <f t="shared" ref="D111:D118" si="7">(B111*100/$B$113)</f>
        <v>63.636363636363633</v>
      </c>
    </row>
    <row r="112" spans="1:4" x14ac:dyDescent="0.25">
      <c r="A112" t="s">
        <v>77</v>
      </c>
      <c r="B112">
        <v>3</v>
      </c>
      <c r="D112" s="7">
        <f t="shared" si="7"/>
        <v>27.272727272727273</v>
      </c>
    </row>
    <row r="113" spans="1:4" x14ac:dyDescent="0.25">
      <c r="A113" s="1" t="s">
        <v>179</v>
      </c>
      <c r="B113">
        <f>(B111+B110+B112)</f>
        <v>11</v>
      </c>
      <c r="D113" s="7">
        <f t="shared" si="7"/>
        <v>100</v>
      </c>
    </row>
    <row r="114" spans="1:4" x14ac:dyDescent="0.25">
      <c r="D114" s="7"/>
    </row>
    <row r="115" spans="1:4" x14ac:dyDescent="0.25">
      <c r="A115" s="1" t="s">
        <v>78</v>
      </c>
      <c r="D115" s="7"/>
    </row>
    <row r="116" spans="1:4" x14ac:dyDescent="0.25">
      <c r="A116" t="s">
        <v>29</v>
      </c>
      <c r="B116">
        <v>10</v>
      </c>
      <c r="D116" s="7">
        <f t="shared" si="7"/>
        <v>90.909090909090907</v>
      </c>
    </row>
    <row r="117" spans="1:4" x14ac:dyDescent="0.25">
      <c r="A117" t="s">
        <v>30</v>
      </c>
      <c r="B117">
        <v>1</v>
      </c>
      <c r="D117" s="7">
        <f t="shared" si="7"/>
        <v>9.0909090909090917</v>
      </c>
    </row>
    <row r="118" spans="1:4" x14ac:dyDescent="0.25">
      <c r="A118" s="1" t="s">
        <v>179</v>
      </c>
      <c r="B118">
        <f>(B116++B117)</f>
        <v>11</v>
      </c>
      <c r="D118" s="7">
        <f t="shared" si="7"/>
        <v>100</v>
      </c>
    </row>
    <row r="120" spans="1:4" x14ac:dyDescent="0.25">
      <c r="A120" s="1" t="s">
        <v>79</v>
      </c>
    </row>
    <row r="121" spans="1:4" x14ac:dyDescent="0.25">
      <c r="A121" t="s">
        <v>40</v>
      </c>
      <c r="B121">
        <v>2</v>
      </c>
      <c r="D121">
        <f>(B121*100/$B$130)</f>
        <v>12.5</v>
      </c>
    </row>
    <row r="122" spans="1:4" x14ac:dyDescent="0.25">
      <c r="A122" t="s">
        <v>39</v>
      </c>
      <c r="D122">
        <f t="shared" ref="D122:D130" si="8">(B122*100/$B$130)</f>
        <v>0</v>
      </c>
    </row>
    <row r="123" spans="1:4" x14ac:dyDescent="0.25">
      <c r="A123" t="s">
        <v>80</v>
      </c>
      <c r="B123">
        <v>3</v>
      </c>
      <c r="D123">
        <f t="shared" si="8"/>
        <v>18.75</v>
      </c>
    </row>
    <row r="124" spans="1:4" x14ac:dyDescent="0.25">
      <c r="A124" t="s">
        <v>42</v>
      </c>
      <c r="B124">
        <v>3</v>
      </c>
      <c r="D124">
        <f t="shared" si="8"/>
        <v>18.75</v>
      </c>
    </row>
    <row r="125" spans="1:4" x14ac:dyDescent="0.25">
      <c r="A125" t="s">
        <v>81</v>
      </c>
      <c r="B125">
        <v>2</v>
      </c>
      <c r="D125">
        <f t="shared" si="8"/>
        <v>12.5</v>
      </c>
    </row>
    <row r="126" spans="1:4" x14ac:dyDescent="0.25">
      <c r="A126" t="s">
        <v>82</v>
      </c>
      <c r="B126">
        <v>2</v>
      </c>
      <c r="D126">
        <f t="shared" si="8"/>
        <v>12.5</v>
      </c>
    </row>
    <row r="127" spans="1:4" x14ac:dyDescent="0.25">
      <c r="A127" t="s">
        <v>68</v>
      </c>
      <c r="B127">
        <v>3</v>
      </c>
      <c r="D127">
        <f t="shared" si="8"/>
        <v>18.75</v>
      </c>
    </row>
    <row r="128" spans="1:4" x14ac:dyDescent="0.25">
      <c r="A128" t="s">
        <v>69</v>
      </c>
      <c r="D128">
        <f t="shared" si="8"/>
        <v>0</v>
      </c>
    </row>
    <row r="129" spans="1:4" x14ac:dyDescent="0.25">
      <c r="A129" t="s">
        <v>100</v>
      </c>
      <c r="B129">
        <v>1</v>
      </c>
      <c r="D129">
        <f t="shared" si="8"/>
        <v>6.25</v>
      </c>
    </row>
    <row r="130" spans="1:4" x14ac:dyDescent="0.25">
      <c r="A130" s="1" t="s">
        <v>180</v>
      </c>
      <c r="B130">
        <f>(B121+B123+B124+B125+B126+B127+B129)</f>
        <v>16</v>
      </c>
      <c r="D130">
        <f t="shared" si="8"/>
        <v>100</v>
      </c>
    </row>
    <row r="131" spans="1:4" x14ac:dyDescent="0.25">
      <c r="A131" s="1" t="s">
        <v>83</v>
      </c>
    </row>
    <row r="132" spans="1:4" x14ac:dyDescent="0.25">
      <c r="A132" t="s">
        <v>29</v>
      </c>
      <c r="B132">
        <v>11</v>
      </c>
      <c r="D132">
        <f>(B132*100/$B$134)</f>
        <v>100</v>
      </c>
    </row>
    <row r="133" spans="1:4" x14ac:dyDescent="0.25">
      <c r="A133" t="s">
        <v>30</v>
      </c>
    </row>
    <row r="134" spans="1:4" x14ac:dyDescent="0.25">
      <c r="A134" s="1" t="s">
        <v>180</v>
      </c>
      <c r="B134">
        <v>11</v>
      </c>
      <c r="D134">
        <f t="shared" ref="D134:D140" si="9">(B134*100/$B$134)</f>
        <v>100</v>
      </c>
    </row>
    <row r="136" spans="1:4" x14ac:dyDescent="0.25">
      <c r="A136" s="1" t="s">
        <v>84</v>
      </c>
    </row>
    <row r="137" spans="1:4" x14ac:dyDescent="0.25">
      <c r="A137" t="s">
        <v>32</v>
      </c>
      <c r="B137">
        <v>11</v>
      </c>
      <c r="D137">
        <f t="shared" si="9"/>
        <v>100</v>
      </c>
    </row>
    <row r="138" spans="1:4" x14ac:dyDescent="0.25">
      <c r="A138" t="s">
        <v>85</v>
      </c>
      <c r="D138">
        <f t="shared" si="9"/>
        <v>0</v>
      </c>
    </row>
    <row r="139" spans="1:4" x14ac:dyDescent="0.25">
      <c r="A139" t="s">
        <v>33</v>
      </c>
      <c r="D139">
        <f t="shared" si="9"/>
        <v>0</v>
      </c>
    </row>
    <row r="140" spans="1:4" x14ac:dyDescent="0.25">
      <c r="A140" s="1" t="s">
        <v>179</v>
      </c>
      <c r="B140">
        <v>11</v>
      </c>
      <c r="D140">
        <f t="shared" si="9"/>
        <v>100</v>
      </c>
    </row>
    <row r="142" spans="1:4" x14ac:dyDescent="0.25">
      <c r="A142" s="1" t="s">
        <v>86</v>
      </c>
    </row>
    <row r="143" spans="1:4" x14ac:dyDescent="0.25">
      <c r="A143" s="3" t="s">
        <v>65</v>
      </c>
      <c r="B143">
        <v>1</v>
      </c>
      <c r="D143" s="7">
        <f>(B143*100/$B$156)</f>
        <v>3.125</v>
      </c>
    </row>
    <row r="144" spans="1:4" x14ac:dyDescent="0.25">
      <c r="A144" s="3" t="s">
        <v>87</v>
      </c>
      <c r="B144">
        <v>9</v>
      </c>
      <c r="D144" s="7">
        <f t="shared" ref="D144:D152" si="10">(B144*100/$B$156)</f>
        <v>28.125</v>
      </c>
    </row>
    <row r="145" spans="1:4" x14ac:dyDescent="0.25">
      <c r="A145" s="3" t="s">
        <v>66</v>
      </c>
      <c r="B145">
        <v>7</v>
      </c>
      <c r="D145" s="7">
        <f t="shared" si="10"/>
        <v>21.875</v>
      </c>
    </row>
    <row r="146" spans="1:4" x14ac:dyDescent="0.25">
      <c r="A146" s="3" t="s">
        <v>67</v>
      </c>
      <c r="B146">
        <v>2</v>
      </c>
      <c r="D146" s="7">
        <f t="shared" si="10"/>
        <v>6.25</v>
      </c>
    </row>
    <row r="147" spans="1:4" x14ac:dyDescent="0.25">
      <c r="A147" s="3" t="s">
        <v>68</v>
      </c>
      <c r="D147" s="7"/>
    </row>
    <row r="148" spans="1:4" x14ac:dyDescent="0.25">
      <c r="A148" s="3" t="s">
        <v>69</v>
      </c>
      <c r="B148">
        <v>2</v>
      </c>
      <c r="D148" s="7">
        <f t="shared" si="10"/>
        <v>6.25</v>
      </c>
    </row>
    <row r="149" spans="1:4" x14ac:dyDescent="0.25">
      <c r="A149" s="3" t="s">
        <v>82</v>
      </c>
      <c r="B149">
        <v>2</v>
      </c>
      <c r="D149" s="7">
        <f t="shared" si="10"/>
        <v>6.25</v>
      </c>
    </row>
    <row r="150" spans="1:4" x14ac:dyDescent="0.25">
      <c r="A150" s="3" t="s">
        <v>88</v>
      </c>
      <c r="B150">
        <v>1</v>
      </c>
      <c r="D150" s="7">
        <f t="shared" si="10"/>
        <v>3.125</v>
      </c>
    </row>
    <row r="151" spans="1:4" x14ac:dyDescent="0.25">
      <c r="A151" t="s">
        <v>101</v>
      </c>
      <c r="B151">
        <v>7</v>
      </c>
      <c r="D151" s="7">
        <f t="shared" si="10"/>
        <v>21.875</v>
      </c>
    </row>
    <row r="152" spans="1:4" x14ac:dyDescent="0.25">
      <c r="A152" s="3" t="s">
        <v>71</v>
      </c>
      <c r="B152">
        <v>1</v>
      </c>
      <c r="D152" s="7">
        <f t="shared" si="10"/>
        <v>3.125</v>
      </c>
    </row>
    <row r="153" spans="1:4" x14ac:dyDescent="0.25">
      <c r="A153" s="3" t="s">
        <v>72</v>
      </c>
    </row>
    <row r="154" spans="1:4" x14ac:dyDescent="0.25">
      <c r="A154" s="3" t="s">
        <v>38</v>
      </c>
    </row>
    <row r="155" spans="1:4" x14ac:dyDescent="0.25">
      <c r="A155" s="3" t="s">
        <v>73</v>
      </c>
    </row>
    <row r="156" spans="1:4" x14ac:dyDescent="0.25">
      <c r="A156" s="1" t="s">
        <v>179</v>
      </c>
      <c r="B156">
        <f>(B144+B143+B145+B146+B149+B148+B150+B151+B152)</f>
        <v>32</v>
      </c>
      <c r="D156" s="7">
        <f>(D143+D144+D145+D147+D146+D148+D149+D150+D151+D152)</f>
        <v>100</v>
      </c>
    </row>
    <row r="158" spans="1:4" ht="30" x14ac:dyDescent="0.25">
      <c r="A158" s="4" t="s">
        <v>89</v>
      </c>
    </row>
    <row r="159" spans="1:4" x14ac:dyDescent="0.25">
      <c r="A159" t="s">
        <v>75</v>
      </c>
      <c r="B159">
        <v>2</v>
      </c>
      <c r="D159" s="7">
        <f>(B159*100/$B$162)</f>
        <v>18.181818181818183</v>
      </c>
    </row>
    <row r="160" spans="1:4" x14ac:dyDescent="0.25">
      <c r="A160" t="s">
        <v>76</v>
      </c>
      <c r="B160">
        <v>7</v>
      </c>
      <c r="D160" s="7">
        <f t="shared" ref="D160:D178" si="11">(B160*100/$B$162)</f>
        <v>63.636363636363633</v>
      </c>
    </row>
    <row r="161" spans="1:4" x14ac:dyDescent="0.25">
      <c r="A161" t="s">
        <v>77</v>
      </c>
      <c r="B161">
        <v>2</v>
      </c>
      <c r="D161" s="7">
        <f t="shared" si="11"/>
        <v>18.181818181818183</v>
      </c>
    </row>
    <row r="162" spans="1:4" x14ac:dyDescent="0.25">
      <c r="A162" s="1" t="s">
        <v>180</v>
      </c>
      <c r="B162">
        <f>(B159+B160+B161)</f>
        <v>11</v>
      </c>
      <c r="D162" s="7">
        <f t="shared" si="11"/>
        <v>100</v>
      </c>
    </row>
    <row r="163" spans="1:4" x14ac:dyDescent="0.25">
      <c r="D163" s="7"/>
    </row>
    <row r="164" spans="1:4" x14ac:dyDescent="0.25">
      <c r="A164" s="1" t="s">
        <v>90</v>
      </c>
      <c r="D164" s="7"/>
    </row>
    <row r="165" spans="1:4" x14ac:dyDescent="0.25">
      <c r="A165" t="s">
        <v>91</v>
      </c>
      <c r="B165">
        <v>2</v>
      </c>
      <c r="D165" s="7">
        <f t="shared" si="11"/>
        <v>18.181818181818183</v>
      </c>
    </row>
    <row r="166" spans="1:4" x14ac:dyDescent="0.25">
      <c r="A166" t="s">
        <v>92</v>
      </c>
      <c r="B166">
        <v>9</v>
      </c>
      <c r="D166" s="7">
        <f t="shared" si="11"/>
        <v>81.818181818181813</v>
      </c>
    </row>
    <row r="167" spans="1:4" x14ac:dyDescent="0.25">
      <c r="A167" s="1" t="s">
        <v>179</v>
      </c>
      <c r="B167">
        <f>(B165+B166)</f>
        <v>11</v>
      </c>
      <c r="D167" s="7">
        <f t="shared" si="11"/>
        <v>100</v>
      </c>
    </row>
    <row r="168" spans="1:4" x14ac:dyDescent="0.25">
      <c r="D168" s="7"/>
    </row>
    <row r="169" spans="1:4" x14ac:dyDescent="0.25">
      <c r="A169" s="1" t="s">
        <v>93</v>
      </c>
      <c r="D169" s="7"/>
    </row>
    <row r="170" spans="1:4" x14ac:dyDescent="0.25">
      <c r="A170" t="s">
        <v>94</v>
      </c>
      <c r="B170">
        <v>7</v>
      </c>
      <c r="D170" s="7">
        <f t="shared" si="11"/>
        <v>63.636363636363633</v>
      </c>
    </row>
    <row r="171" spans="1:4" x14ac:dyDescent="0.25">
      <c r="A171" t="s">
        <v>95</v>
      </c>
      <c r="B171">
        <v>3</v>
      </c>
      <c r="D171" s="7">
        <f t="shared" si="11"/>
        <v>27.272727272727273</v>
      </c>
    </row>
    <row r="172" spans="1:4" x14ac:dyDescent="0.25">
      <c r="A172" t="s">
        <v>96</v>
      </c>
      <c r="B172">
        <v>1</v>
      </c>
      <c r="D172" s="7">
        <f t="shared" si="11"/>
        <v>9.0909090909090917</v>
      </c>
    </row>
    <row r="173" spans="1:4" x14ac:dyDescent="0.25">
      <c r="A173" s="1" t="s">
        <v>179</v>
      </c>
      <c r="B173">
        <f>(B170+B171+B172)</f>
        <v>11</v>
      </c>
      <c r="D173" s="7">
        <f t="shared" si="11"/>
        <v>100</v>
      </c>
    </row>
    <row r="174" spans="1:4" x14ac:dyDescent="0.25">
      <c r="D174" s="7"/>
    </row>
    <row r="175" spans="1:4" x14ac:dyDescent="0.25">
      <c r="A175" s="1" t="s">
        <v>97</v>
      </c>
      <c r="D175" s="7"/>
    </row>
    <row r="176" spans="1:4" x14ac:dyDescent="0.25">
      <c r="A176" t="s">
        <v>29</v>
      </c>
      <c r="B176">
        <v>5</v>
      </c>
      <c r="D176" s="7">
        <f t="shared" si="11"/>
        <v>45.454545454545453</v>
      </c>
    </row>
    <row r="177" spans="1:4" x14ac:dyDescent="0.25">
      <c r="A177" t="s">
        <v>30</v>
      </c>
      <c r="B177">
        <v>6</v>
      </c>
      <c r="D177" s="7">
        <f t="shared" si="11"/>
        <v>54.545454545454547</v>
      </c>
    </row>
    <row r="178" spans="1:4" x14ac:dyDescent="0.25">
      <c r="A178" s="1" t="s">
        <v>179</v>
      </c>
      <c r="B178">
        <f>(B176+B177)</f>
        <v>11</v>
      </c>
      <c r="D178" s="7">
        <f t="shared" si="11"/>
        <v>100</v>
      </c>
    </row>
    <row r="180" spans="1:4" x14ac:dyDescent="0.25">
      <c r="A180" s="1" t="s">
        <v>98</v>
      </c>
    </row>
    <row r="181" spans="1:4" x14ac:dyDescent="0.25">
      <c r="A181" t="s">
        <v>99</v>
      </c>
      <c r="B181">
        <v>3</v>
      </c>
      <c r="D181">
        <f>(B181*100/$B$183)</f>
        <v>60</v>
      </c>
    </row>
    <row r="182" spans="1:4" x14ac:dyDescent="0.25">
      <c r="A182" t="s">
        <v>30</v>
      </c>
      <c r="B182">
        <v>2</v>
      </c>
      <c r="D182">
        <f>(B182*100/$B$183)</f>
        <v>40</v>
      </c>
    </row>
    <row r="183" spans="1:4" x14ac:dyDescent="0.25">
      <c r="A183" s="1" t="s">
        <v>179</v>
      </c>
      <c r="B183">
        <f>(B181+B182)</f>
        <v>5</v>
      </c>
      <c r="D183">
        <f>(B183*100/$B$183)</f>
        <v>100</v>
      </c>
    </row>
    <row r="185" spans="1:4" ht="45" x14ac:dyDescent="0.25">
      <c r="A185" s="4" t="s">
        <v>102</v>
      </c>
    </row>
    <row r="186" spans="1:4" x14ac:dyDescent="0.25">
      <c r="A186" t="s">
        <v>103</v>
      </c>
    </row>
    <row r="188" spans="1:4" x14ac:dyDescent="0.25">
      <c r="A188" s="1" t="s">
        <v>72</v>
      </c>
    </row>
    <row r="189" spans="1:4" x14ac:dyDescent="0.25">
      <c r="A189" t="s">
        <v>104</v>
      </c>
    </row>
    <row r="190" spans="1:4" x14ac:dyDescent="0.25">
      <c r="A190" t="s">
        <v>105</v>
      </c>
    </row>
    <row r="191" spans="1:4" x14ac:dyDescent="0.25">
      <c r="A191" t="s">
        <v>106</v>
      </c>
    </row>
    <row r="192" spans="1:4" x14ac:dyDescent="0.25">
      <c r="A192" t="s">
        <v>107</v>
      </c>
    </row>
    <row r="194" spans="1:2" x14ac:dyDescent="0.25">
      <c r="A194" s="1" t="s">
        <v>108</v>
      </c>
    </row>
    <row r="195" spans="1:2" x14ac:dyDescent="0.25">
      <c r="A195" t="s">
        <v>109</v>
      </c>
      <c r="B195">
        <v>3</v>
      </c>
    </row>
    <row r="196" spans="1:2" x14ac:dyDescent="0.25">
      <c r="A196" t="s">
        <v>110</v>
      </c>
    </row>
    <row r="197" spans="1:2" x14ac:dyDescent="0.25">
      <c r="A197" t="s">
        <v>111</v>
      </c>
    </row>
    <row r="198" spans="1:2" x14ac:dyDescent="0.25">
      <c r="A198" t="s">
        <v>112</v>
      </c>
    </row>
    <row r="200" spans="1:2" x14ac:dyDescent="0.25">
      <c r="A200" s="1" t="s">
        <v>113</v>
      </c>
    </row>
    <row r="201" spans="1:2" x14ac:dyDescent="0.25">
      <c r="A201" t="s">
        <v>114</v>
      </c>
    </row>
    <row r="202" spans="1:2" x14ac:dyDescent="0.25">
      <c r="A202" t="s">
        <v>115</v>
      </c>
    </row>
    <row r="203" spans="1:2" x14ac:dyDescent="0.25">
      <c r="A203" t="s">
        <v>116</v>
      </c>
    </row>
    <row r="204" spans="1:2" x14ac:dyDescent="0.25">
      <c r="A204" t="s">
        <v>117</v>
      </c>
    </row>
    <row r="206" spans="1:2" x14ac:dyDescent="0.25">
      <c r="A206" s="1" t="s">
        <v>118</v>
      </c>
    </row>
    <row r="207" spans="1:2" x14ac:dyDescent="0.25">
      <c r="A207" t="s">
        <v>114</v>
      </c>
    </row>
    <row r="208" spans="1:2" x14ac:dyDescent="0.25">
      <c r="A208" t="s">
        <v>115</v>
      </c>
    </row>
    <row r="209" spans="1:4" x14ac:dyDescent="0.25">
      <c r="A209" t="s">
        <v>116</v>
      </c>
    </row>
    <row r="210" spans="1:4" x14ac:dyDescent="0.25">
      <c r="A210" t="s">
        <v>119</v>
      </c>
    </row>
    <row r="213" spans="1:4" ht="30" x14ac:dyDescent="0.25">
      <c r="A213" s="4" t="s">
        <v>120</v>
      </c>
    </row>
    <row r="215" spans="1:4" x14ac:dyDescent="0.25">
      <c r="A215" t="s">
        <v>121</v>
      </c>
    </row>
    <row r="216" spans="1:4" x14ac:dyDescent="0.25">
      <c r="A216" t="s">
        <v>122</v>
      </c>
    </row>
    <row r="217" spans="1:4" x14ac:dyDescent="0.25">
      <c r="A217" t="s">
        <v>123</v>
      </c>
      <c r="B217">
        <v>4</v>
      </c>
      <c r="D217" s="7">
        <f>(B217*100/$B$243)</f>
        <v>36.363636363636367</v>
      </c>
    </row>
    <row r="218" spans="1:4" x14ac:dyDescent="0.25">
      <c r="A218" t="s">
        <v>124</v>
      </c>
      <c r="D218" s="7"/>
    </row>
    <row r="219" spans="1:4" x14ac:dyDescent="0.25">
      <c r="A219" t="s">
        <v>125</v>
      </c>
      <c r="D219" s="7"/>
    </row>
    <row r="220" spans="1:4" x14ac:dyDescent="0.25">
      <c r="D220" s="7"/>
    </row>
    <row r="221" spans="1:4" x14ac:dyDescent="0.25">
      <c r="A221" s="1" t="s">
        <v>126</v>
      </c>
      <c r="D221" s="7"/>
    </row>
    <row r="222" spans="1:4" x14ac:dyDescent="0.25">
      <c r="A222" t="s">
        <v>127</v>
      </c>
      <c r="B222">
        <v>1</v>
      </c>
      <c r="D222" s="7">
        <f t="shared" ref="D222:D238" si="12">(B222*100/$B$243)</f>
        <v>9.0909090909090917</v>
      </c>
    </row>
    <row r="223" spans="1:4" x14ac:dyDescent="0.25">
      <c r="A223" t="s">
        <v>128</v>
      </c>
      <c r="D223" s="7"/>
    </row>
    <row r="224" spans="1:4" x14ac:dyDescent="0.25">
      <c r="A224" t="s">
        <v>129</v>
      </c>
      <c r="D224" s="7"/>
    </row>
    <row r="225" spans="1:4" x14ac:dyDescent="0.25">
      <c r="A225" t="s">
        <v>130</v>
      </c>
      <c r="D225" s="7"/>
    </row>
    <row r="226" spans="1:4" x14ac:dyDescent="0.25">
      <c r="D226" s="7"/>
    </row>
    <row r="227" spans="1:4" x14ac:dyDescent="0.25">
      <c r="A227" s="1" t="s">
        <v>131</v>
      </c>
      <c r="D227" s="7"/>
    </row>
    <row r="228" spans="1:4" x14ac:dyDescent="0.25">
      <c r="A228" t="s">
        <v>114</v>
      </c>
      <c r="D228" s="7"/>
    </row>
    <row r="229" spans="1:4" x14ac:dyDescent="0.25">
      <c r="A229" t="s">
        <v>115</v>
      </c>
      <c r="D229" s="7"/>
    </row>
    <row r="230" spans="1:4" x14ac:dyDescent="0.25">
      <c r="A230" t="s">
        <v>116</v>
      </c>
      <c r="D230" s="7"/>
    </row>
    <row r="231" spans="1:4" x14ac:dyDescent="0.25">
      <c r="A231" t="s">
        <v>117</v>
      </c>
      <c r="D231" s="7"/>
    </row>
    <row r="232" spans="1:4" x14ac:dyDescent="0.25">
      <c r="D232" s="7"/>
    </row>
    <row r="233" spans="1:4" x14ac:dyDescent="0.25">
      <c r="A233" t="s">
        <v>132</v>
      </c>
      <c r="D233" s="7"/>
    </row>
    <row r="234" spans="1:4" x14ac:dyDescent="0.25">
      <c r="A234" t="s">
        <v>114</v>
      </c>
      <c r="B234">
        <v>1</v>
      </c>
      <c r="D234" s="7">
        <f t="shared" si="12"/>
        <v>9.0909090909090917</v>
      </c>
    </row>
    <row r="235" spans="1:4" x14ac:dyDescent="0.25">
      <c r="A235" t="s">
        <v>115</v>
      </c>
      <c r="D235" s="7"/>
    </row>
    <row r="236" spans="1:4" x14ac:dyDescent="0.25">
      <c r="A236" t="s">
        <v>116</v>
      </c>
      <c r="B236">
        <v>3</v>
      </c>
      <c r="D236" s="7">
        <f t="shared" si="12"/>
        <v>27.272727272727273</v>
      </c>
    </row>
    <row r="237" spans="1:4" x14ac:dyDescent="0.25">
      <c r="A237" t="s">
        <v>117</v>
      </c>
      <c r="D237" s="7"/>
    </row>
    <row r="238" spans="1:4" x14ac:dyDescent="0.25">
      <c r="A238" s="1" t="s">
        <v>184</v>
      </c>
      <c r="B238">
        <v>2</v>
      </c>
      <c r="D238" s="7">
        <f t="shared" si="12"/>
        <v>18.181818181818183</v>
      </c>
    </row>
    <row r="239" spans="1:4" x14ac:dyDescent="0.25">
      <c r="B239">
        <f>SUM(B215:B238)</f>
        <v>11</v>
      </c>
    </row>
    <row r="240" spans="1:4" x14ac:dyDescent="0.25">
      <c r="A240" s="1" t="s">
        <v>133</v>
      </c>
    </row>
    <row r="241" spans="1:4" x14ac:dyDescent="0.25">
      <c r="A241" t="s">
        <v>29</v>
      </c>
      <c r="B241">
        <v>2</v>
      </c>
      <c r="D241" s="7">
        <f>(B241*100/$B$243)</f>
        <v>18.181818181818183</v>
      </c>
    </row>
    <row r="242" spans="1:4" x14ac:dyDescent="0.25">
      <c r="A242" t="s">
        <v>30</v>
      </c>
      <c r="B242">
        <v>9</v>
      </c>
      <c r="D242" s="7">
        <f t="shared" ref="D242:D243" si="13">(B242*100/$B$243)</f>
        <v>81.818181818181813</v>
      </c>
    </row>
    <row r="243" spans="1:4" x14ac:dyDescent="0.25">
      <c r="A243" s="1" t="s">
        <v>179</v>
      </c>
      <c r="B243">
        <f>(B241+B242)</f>
        <v>11</v>
      </c>
      <c r="D243">
        <f t="shared" si="13"/>
        <v>100</v>
      </c>
    </row>
    <row r="245" spans="1:4" x14ac:dyDescent="0.25">
      <c r="A245" s="1" t="s">
        <v>134</v>
      </c>
    </row>
    <row r="246" spans="1:4" x14ac:dyDescent="0.25">
      <c r="A246" t="s">
        <v>136</v>
      </c>
      <c r="B246">
        <v>1</v>
      </c>
      <c r="D246">
        <f>(B246*100/$B$252)</f>
        <v>50</v>
      </c>
    </row>
    <row r="247" spans="1:4" x14ac:dyDescent="0.25">
      <c r="A247" s="3" t="s">
        <v>135</v>
      </c>
      <c r="B247">
        <v>1</v>
      </c>
      <c r="D247">
        <f t="shared" ref="D247:D257" si="14">(B247*100/$B$252)</f>
        <v>50</v>
      </c>
    </row>
    <row r="248" spans="1:4" x14ac:dyDescent="0.25">
      <c r="A248" s="3" t="s">
        <v>137</v>
      </c>
      <c r="D248">
        <f t="shared" si="14"/>
        <v>0</v>
      </c>
    </row>
    <row r="249" spans="1:4" x14ac:dyDescent="0.25">
      <c r="A249" s="3" t="s">
        <v>138</v>
      </c>
      <c r="D249">
        <f t="shared" si="14"/>
        <v>0</v>
      </c>
    </row>
    <row r="250" spans="1:4" x14ac:dyDescent="0.25">
      <c r="A250" t="s">
        <v>182</v>
      </c>
      <c r="D250">
        <f t="shared" si="14"/>
        <v>0</v>
      </c>
    </row>
    <row r="251" spans="1:4" x14ac:dyDescent="0.25">
      <c r="A251" s="3" t="s">
        <v>139</v>
      </c>
      <c r="D251">
        <f t="shared" si="14"/>
        <v>0</v>
      </c>
    </row>
    <row r="252" spans="1:4" x14ac:dyDescent="0.25">
      <c r="A252" s="1" t="s">
        <v>179</v>
      </c>
      <c r="B252">
        <f>(B246+B247)</f>
        <v>2</v>
      </c>
      <c r="D252">
        <f t="shared" si="14"/>
        <v>100</v>
      </c>
    </row>
    <row r="254" spans="1:4" x14ac:dyDescent="0.25">
      <c r="A254" s="1" t="s">
        <v>181</v>
      </c>
    </row>
    <row r="255" spans="1:4" x14ac:dyDescent="0.25">
      <c r="A255" t="s">
        <v>29</v>
      </c>
      <c r="D255">
        <f t="shared" si="14"/>
        <v>0</v>
      </c>
    </row>
    <row r="256" spans="1:4" x14ac:dyDescent="0.25">
      <c r="A256" t="s">
        <v>140</v>
      </c>
      <c r="B256">
        <v>2</v>
      </c>
      <c r="D256">
        <f t="shared" si="14"/>
        <v>100</v>
      </c>
    </row>
    <row r="257" spans="1:4" x14ac:dyDescent="0.25">
      <c r="A257" s="1" t="s">
        <v>179</v>
      </c>
      <c r="B257">
        <v>2</v>
      </c>
      <c r="D257">
        <f t="shared" si="14"/>
        <v>100</v>
      </c>
    </row>
    <row r="259" spans="1:4" x14ac:dyDescent="0.25">
      <c r="A259" s="1" t="s">
        <v>141</v>
      </c>
    </row>
    <row r="260" spans="1:4" x14ac:dyDescent="0.25">
      <c r="A260" t="s">
        <v>29</v>
      </c>
      <c r="B260">
        <v>6</v>
      </c>
      <c r="D260" s="7">
        <f>(B260*100/$B$262)</f>
        <v>54.545454545454547</v>
      </c>
    </row>
    <row r="261" spans="1:4" x14ac:dyDescent="0.25">
      <c r="A261" t="s">
        <v>30</v>
      </c>
      <c r="B261">
        <v>5</v>
      </c>
      <c r="D261" s="7">
        <f t="shared" ref="D261:D262" si="15">(B261*100/$B$262)</f>
        <v>45.454545454545453</v>
      </c>
    </row>
    <row r="262" spans="1:4" x14ac:dyDescent="0.25">
      <c r="A262" s="1" t="s">
        <v>179</v>
      </c>
      <c r="B262">
        <f>(B260+B261)</f>
        <v>11</v>
      </c>
      <c r="D262">
        <f t="shared" si="15"/>
        <v>100</v>
      </c>
    </row>
    <row r="264" spans="1:4" x14ac:dyDescent="0.25">
      <c r="A264" s="1" t="s">
        <v>142</v>
      </c>
    </row>
    <row r="265" spans="1:4" x14ac:dyDescent="0.25">
      <c r="A265" t="s">
        <v>143</v>
      </c>
      <c r="B265">
        <v>1</v>
      </c>
      <c r="D265">
        <f>(B265*100/$B$272)</f>
        <v>12.5</v>
      </c>
    </row>
    <row r="266" spans="1:4" x14ac:dyDescent="0.25">
      <c r="A266" t="s">
        <v>144</v>
      </c>
      <c r="B266">
        <v>2</v>
      </c>
      <c r="D266">
        <f t="shared" ref="D266:D272" si="16">(B266*100/$B$272)</f>
        <v>25</v>
      </c>
    </row>
    <row r="267" spans="1:4" x14ac:dyDescent="0.25">
      <c r="A267" t="s">
        <v>145</v>
      </c>
      <c r="B267">
        <v>1</v>
      </c>
      <c r="D267">
        <f t="shared" si="16"/>
        <v>12.5</v>
      </c>
    </row>
    <row r="268" spans="1:4" x14ac:dyDescent="0.25">
      <c r="A268" t="s">
        <v>175</v>
      </c>
      <c r="B268">
        <v>2</v>
      </c>
      <c r="D268">
        <f t="shared" si="16"/>
        <v>25</v>
      </c>
    </row>
    <row r="269" spans="1:4" x14ac:dyDescent="0.25">
      <c r="A269" t="s">
        <v>146</v>
      </c>
      <c r="B269">
        <v>1</v>
      </c>
      <c r="D269">
        <f t="shared" si="16"/>
        <v>12.5</v>
      </c>
    </row>
    <row r="270" spans="1:4" x14ac:dyDescent="0.25">
      <c r="A270" t="s">
        <v>147</v>
      </c>
      <c r="D270">
        <f t="shared" si="16"/>
        <v>0</v>
      </c>
    </row>
    <row r="271" spans="1:4" x14ac:dyDescent="0.25">
      <c r="A271" t="s">
        <v>176</v>
      </c>
      <c r="B271">
        <v>1</v>
      </c>
      <c r="D271">
        <f t="shared" si="16"/>
        <v>12.5</v>
      </c>
    </row>
    <row r="272" spans="1:4" x14ac:dyDescent="0.25">
      <c r="A272" s="1" t="s">
        <v>179</v>
      </c>
      <c r="B272">
        <f>SUM(B265:B271)</f>
        <v>8</v>
      </c>
      <c r="D272">
        <f t="shared" si="16"/>
        <v>100</v>
      </c>
    </row>
    <row r="274" spans="1:4" ht="30" x14ac:dyDescent="0.25">
      <c r="A274" s="4" t="s">
        <v>148</v>
      </c>
    </row>
    <row r="275" spans="1:4" x14ac:dyDescent="0.25">
      <c r="A275" t="s">
        <v>149</v>
      </c>
      <c r="B275">
        <v>1</v>
      </c>
      <c r="D275" s="7">
        <f>(B275*100/$B$278)</f>
        <v>16.666666666666668</v>
      </c>
    </row>
    <row r="276" spans="1:4" x14ac:dyDescent="0.25">
      <c r="A276" t="s">
        <v>150</v>
      </c>
      <c r="B276">
        <v>3</v>
      </c>
      <c r="D276" s="7">
        <f t="shared" ref="D276:D278" si="17">(B276*100/$B$278)</f>
        <v>50</v>
      </c>
    </row>
    <row r="277" spans="1:4" x14ac:dyDescent="0.25">
      <c r="A277" t="s">
        <v>151</v>
      </c>
      <c r="B277">
        <v>2</v>
      </c>
      <c r="D277" s="7">
        <f t="shared" si="17"/>
        <v>33.333333333333336</v>
      </c>
    </row>
    <row r="278" spans="1:4" x14ac:dyDescent="0.25">
      <c r="A278" s="1" t="s">
        <v>179</v>
      </c>
      <c r="B278">
        <f>SUM(B275:B277)</f>
        <v>6</v>
      </c>
      <c r="D278" s="7">
        <f t="shared" si="17"/>
        <v>100</v>
      </c>
    </row>
    <row r="280" spans="1:4" ht="45" x14ac:dyDescent="0.25">
      <c r="A280" s="4" t="s">
        <v>152</v>
      </c>
    </row>
    <row r="281" spans="1:4" x14ac:dyDescent="0.25">
      <c r="A281" t="s">
        <v>29</v>
      </c>
      <c r="B281">
        <v>7</v>
      </c>
      <c r="D281" s="7">
        <f>(B281*100/$B$283)</f>
        <v>63.636363636363633</v>
      </c>
    </row>
    <row r="282" spans="1:4" x14ac:dyDescent="0.25">
      <c r="A282" t="s">
        <v>30</v>
      </c>
      <c r="B282">
        <v>4</v>
      </c>
      <c r="D282" s="7">
        <f t="shared" ref="D282:D283" si="18">(B282*100/$B$283)</f>
        <v>36.363636363636367</v>
      </c>
    </row>
    <row r="283" spans="1:4" x14ac:dyDescent="0.25">
      <c r="A283" s="1" t="s">
        <v>179</v>
      </c>
      <c r="B283">
        <f>(B281+B282)</f>
        <v>11</v>
      </c>
      <c r="D283" s="7">
        <f t="shared" si="18"/>
        <v>100</v>
      </c>
    </row>
    <row r="285" spans="1:4" ht="30" x14ac:dyDescent="0.25">
      <c r="A285" s="4" t="s">
        <v>153</v>
      </c>
    </row>
    <row r="286" spans="1:4" x14ac:dyDescent="0.25">
      <c r="A286" t="s">
        <v>154</v>
      </c>
      <c r="B286">
        <v>1</v>
      </c>
      <c r="D286" s="7">
        <f>(B286*100/$B$292)</f>
        <v>5.2631578947368425</v>
      </c>
    </row>
    <row r="287" spans="1:4" x14ac:dyDescent="0.25">
      <c r="A287" t="s">
        <v>155</v>
      </c>
      <c r="B287">
        <v>7</v>
      </c>
      <c r="D287" s="7">
        <f t="shared" ref="D287:D292" si="19">(B287*100/$B$292)</f>
        <v>36.842105263157897</v>
      </c>
    </row>
    <row r="288" spans="1:4" x14ac:dyDescent="0.25">
      <c r="A288" t="s">
        <v>156</v>
      </c>
      <c r="B288">
        <v>4</v>
      </c>
      <c r="D288" s="7">
        <f t="shared" si="19"/>
        <v>21.05263157894737</v>
      </c>
    </row>
    <row r="289" spans="1:4" x14ac:dyDescent="0.25">
      <c r="A289" t="s">
        <v>157</v>
      </c>
      <c r="B289">
        <v>2</v>
      </c>
      <c r="D289" s="7">
        <f t="shared" si="19"/>
        <v>10.526315789473685</v>
      </c>
    </row>
    <row r="290" spans="1:4" x14ac:dyDescent="0.25">
      <c r="A290" t="s">
        <v>158</v>
      </c>
      <c r="B290">
        <v>4</v>
      </c>
      <c r="D290" s="7">
        <f t="shared" si="19"/>
        <v>21.05263157894737</v>
      </c>
    </row>
    <row r="291" spans="1:4" x14ac:dyDescent="0.25">
      <c r="A291" t="s">
        <v>159</v>
      </c>
      <c r="B291">
        <v>1</v>
      </c>
      <c r="D291" s="7">
        <f t="shared" si="19"/>
        <v>5.2631578947368425</v>
      </c>
    </row>
    <row r="292" spans="1:4" x14ac:dyDescent="0.25">
      <c r="A292" s="1" t="s">
        <v>179</v>
      </c>
      <c r="B292">
        <f>SUM(B286:B291)</f>
        <v>19</v>
      </c>
      <c r="D292" s="7">
        <f t="shared" si="19"/>
        <v>100</v>
      </c>
    </row>
    <row r="294" spans="1:4" x14ac:dyDescent="0.25">
      <c r="A294" s="1" t="s">
        <v>177</v>
      </c>
    </row>
    <row r="295" spans="1:4" x14ac:dyDescent="0.25">
      <c r="A295" t="s">
        <v>29</v>
      </c>
      <c r="B295">
        <v>9</v>
      </c>
      <c r="D295" s="7">
        <f>(B295*100/$B$297)</f>
        <v>81.818181818181813</v>
      </c>
    </row>
    <row r="296" spans="1:4" x14ac:dyDescent="0.25">
      <c r="A296" t="s">
        <v>30</v>
      </c>
      <c r="B296">
        <v>2</v>
      </c>
      <c r="D296" s="7">
        <f t="shared" ref="D296:D334" si="20">(B296*100/$B$297)</f>
        <v>18.181818181818183</v>
      </c>
    </row>
    <row r="297" spans="1:4" x14ac:dyDescent="0.25">
      <c r="A297" s="1" t="s">
        <v>179</v>
      </c>
      <c r="B297">
        <f>(B295+B296)</f>
        <v>11</v>
      </c>
      <c r="D297" s="7">
        <f t="shared" si="20"/>
        <v>100</v>
      </c>
    </row>
    <row r="298" spans="1:4" x14ac:dyDescent="0.25">
      <c r="D298" s="7"/>
    </row>
    <row r="299" spans="1:4" ht="30" x14ac:dyDescent="0.25">
      <c r="A299" s="4" t="s">
        <v>160</v>
      </c>
      <c r="D299" s="7"/>
    </row>
    <row r="300" spans="1:4" x14ac:dyDescent="0.25">
      <c r="A300" t="s">
        <v>29</v>
      </c>
      <c r="B300">
        <v>4</v>
      </c>
      <c r="D300" s="7">
        <f t="shared" si="20"/>
        <v>36.363636363636367</v>
      </c>
    </row>
    <row r="301" spans="1:4" x14ac:dyDescent="0.25">
      <c r="A301" t="s">
        <v>30</v>
      </c>
      <c r="B301">
        <v>7</v>
      </c>
      <c r="D301" s="7">
        <f t="shared" si="20"/>
        <v>63.636363636363633</v>
      </c>
    </row>
    <row r="302" spans="1:4" x14ac:dyDescent="0.25">
      <c r="A302" s="1" t="s">
        <v>179</v>
      </c>
      <c r="B302">
        <f>(B300+B301)</f>
        <v>11</v>
      </c>
      <c r="D302" s="7">
        <f t="shared" si="20"/>
        <v>100</v>
      </c>
    </row>
    <row r="303" spans="1:4" x14ac:dyDescent="0.25">
      <c r="D303" s="7"/>
    </row>
    <row r="304" spans="1:4" ht="30" x14ac:dyDescent="0.25">
      <c r="A304" s="4" t="s">
        <v>161</v>
      </c>
      <c r="D304" s="7"/>
    </row>
    <row r="305" spans="1:4" x14ac:dyDescent="0.25">
      <c r="A305" t="s">
        <v>29</v>
      </c>
      <c r="B305">
        <v>6</v>
      </c>
      <c r="D305" s="7">
        <f t="shared" si="20"/>
        <v>54.545454545454547</v>
      </c>
    </row>
    <row r="306" spans="1:4" x14ac:dyDescent="0.25">
      <c r="A306" t="s">
        <v>30</v>
      </c>
      <c r="B306">
        <v>5</v>
      </c>
      <c r="D306" s="7">
        <f t="shared" si="20"/>
        <v>45.454545454545453</v>
      </c>
    </row>
    <row r="307" spans="1:4" x14ac:dyDescent="0.25">
      <c r="A307" s="1" t="s">
        <v>179</v>
      </c>
      <c r="B307">
        <f>(B305+B306)</f>
        <v>11</v>
      </c>
      <c r="D307" s="7">
        <f t="shared" si="20"/>
        <v>100</v>
      </c>
    </row>
    <row r="308" spans="1:4" x14ac:dyDescent="0.25">
      <c r="D308" s="7"/>
    </row>
    <row r="309" spans="1:4" ht="30" x14ac:dyDescent="0.25">
      <c r="A309" s="4" t="s">
        <v>162</v>
      </c>
      <c r="D309" s="7"/>
    </row>
    <row r="310" spans="1:4" x14ac:dyDescent="0.25">
      <c r="A310" t="s">
        <v>29</v>
      </c>
      <c r="B310">
        <v>2</v>
      </c>
      <c r="D310" s="7">
        <f t="shared" si="20"/>
        <v>18.181818181818183</v>
      </c>
    </row>
    <row r="311" spans="1:4" x14ac:dyDescent="0.25">
      <c r="A311" t="s">
        <v>30</v>
      </c>
      <c r="B311">
        <v>9</v>
      </c>
      <c r="D311" s="7">
        <f t="shared" si="20"/>
        <v>81.818181818181813</v>
      </c>
    </row>
    <row r="312" spans="1:4" x14ac:dyDescent="0.25">
      <c r="A312" s="1" t="s">
        <v>179</v>
      </c>
      <c r="B312">
        <f>(B310+B311)</f>
        <v>11</v>
      </c>
      <c r="D312" s="7">
        <f t="shared" si="20"/>
        <v>100</v>
      </c>
    </row>
    <row r="313" spans="1:4" x14ac:dyDescent="0.25">
      <c r="D313" s="7"/>
    </row>
    <row r="314" spans="1:4" x14ac:dyDescent="0.25">
      <c r="A314" s="1" t="s">
        <v>163</v>
      </c>
      <c r="D314" s="7"/>
    </row>
    <row r="315" spans="1:4" x14ac:dyDescent="0.25">
      <c r="A315" t="s">
        <v>99</v>
      </c>
      <c r="B315">
        <v>8</v>
      </c>
      <c r="D315" s="7">
        <f t="shared" si="20"/>
        <v>72.727272727272734</v>
      </c>
    </row>
    <row r="316" spans="1:4" x14ac:dyDescent="0.25">
      <c r="A316" t="s">
        <v>30</v>
      </c>
      <c r="B316">
        <v>3</v>
      </c>
      <c r="D316" s="7">
        <f t="shared" si="20"/>
        <v>27.272727272727273</v>
      </c>
    </row>
    <row r="317" spans="1:4" x14ac:dyDescent="0.25">
      <c r="A317" s="1" t="s">
        <v>179</v>
      </c>
      <c r="B317">
        <f>SUM(B315:B316)</f>
        <v>11</v>
      </c>
      <c r="D317" s="7">
        <f t="shared" si="20"/>
        <v>100</v>
      </c>
    </row>
    <row r="318" spans="1:4" x14ac:dyDescent="0.25">
      <c r="D318" s="7"/>
    </row>
    <row r="319" spans="1:4" x14ac:dyDescent="0.25">
      <c r="A319" s="1" t="s">
        <v>164</v>
      </c>
      <c r="D319" s="7"/>
    </row>
    <row r="320" spans="1:4" x14ac:dyDescent="0.25">
      <c r="A320" t="s">
        <v>29</v>
      </c>
      <c r="B320">
        <v>5</v>
      </c>
      <c r="D320" s="7">
        <f t="shared" si="20"/>
        <v>45.454545454545453</v>
      </c>
    </row>
    <row r="321" spans="1:4" x14ac:dyDescent="0.25">
      <c r="A321" t="s">
        <v>30</v>
      </c>
      <c r="B321">
        <v>6</v>
      </c>
      <c r="D321" s="7">
        <f t="shared" si="20"/>
        <v>54.545454545454547</v>
      </c>
    </row>
    <row r="322" spans="1:4" x14ac:dyDescent="0.25">
      <c r="A322" s="1" t="s">
        <v>179</v>
      </c>
      <c r="B322">
        <f>SUM(B320:B321)</f>
        <v>11</v>
      </c>
      <c r="D322" s="7">
        <f t="shared" si="20"/>
        <v>100</v>
      </c>
    </row>
    <row r="323" spans="1:4" x14ac:dyDescent="0.25">
      <c r="D323" s="7"/>
    </row>
    <row r="324" spans="1:4" x14ac:dyDescent="0.25">
      <c r="A324" s="1" t="s">
        <v>165</v>
      </c>
      <c r="D324" s="7"/>
    </row>
    <row r="325" spans="1:4" ht="30" x14ac:dyDescent="0.25">
      <c r="A325" s="5" t="s">
        <v>166</v>
      </c>
      <c r="B325">
        <v>5</v>
      </c>
      <c r="D325" s="7">
        <f t="shared" si="20"/>
        <v>45.454545454545453</v>
      </c>
    </row>
    <row r="326" spans="1:4" ht="30" x14ac:dyDescent="0.25">
      <c r="A326" s="5" t="s">
        <v>167</v>
      </c>
      <c r="B326">
        <v>6</v>
      </c>
      <c r="D326" s="7">
        <f t="shared" si="20"/>
        <v>54.545454545454547</v>
      </c>
    </row>
    <row r="327" spans="1:4" x14ac:dyDescent="0.25">
      <c r="A327" t="s">
        <v>168</v>
      </c>
      <c r="D327" s="7">
        <f t="shared" si="20"/>
        <v>0</v>
      </c>
    </row>
    <row r="328" spans="1:4" x14ac:dyDescent="0.25">
      <c r="A328" s="1" t="s">
        <v>179</v>
      </c>
      <c r="B328">
        <f>(B325+B326)</f>
        <v>11</v>
      </c>
      <c r="D328" s="7">
        <f t="shared" si="20"/>
        <v>100</v>
      </c>
    </row>
    <row r="329" spans="1:4" x14ac:dyDescent="0.25">
      <c r="D329" s="7"/>
    </row>
    <row r="330" spans="1:4" ht="30" x14ac:dyDescent="0.25">
      <c r="A330" s="4" t="s">
        <v>169</v>
      </c>
      <c r="D330" s="7"/>
    </row>
    <row r="331" spans="1:4" x14ac:dyDescent="0.25">
      <c r="A331" t="s">
        <v>170</v>
      </c>
      <c r="B331">
        <v>4</v>
      </c>
      <c r="D331" s="7">
        <f t="shared" si="20"/>
        <v>36.363636363636367</v>
      </c>
    </row>
    <row r="332" spans="1:4" ht="30" x14ac:dyDescent="0.25">
      <c r="A332" s="5" t="s">
        <v>171</v>
      </c>
      <c r="B332">
        <v>3</v>
      </c>
      <c r="D332" s="7">
        <f>(B332*100/$B$297)</f>
        <v>27.272727272727273</v>
      </c>
    </row>
    <row r="333" spans="1:4" x14ac:dyDescent="0.25">
      <c r="A333" t="s">
        <v>172</v>
      </c>
      <c r="B333">
        <v>4</v>
      </c>
      <c r="D333" s="7">
        <f t="shared" si="20"/>
        <v>36.363636363636367</v>
      </c>
    </row>
    <row r="334" spans="1:4" x14ac:dyDescent="0.25">
      <c r="A334" s="1" t="s">
        <v>179</v>
      </c>
      <c r="B334">
        <f>SUM(B331:B333)</f>
        <v>11</v>
      </c>
      <c r="D334" s="7">
        <f t="shared" si="20"/>
        <v>100</v>
      </c>
    </row>
    <row r="336" spans="1:4" ht="45" x14ac:dyDescent="0.25">
      <c r="A336" s="4" t="s">
        <v>173</v>
      </c>
    </row>
    <row r="337" spans="1:5" ht="30" x14ac:dyDescent="0.25">
      <c r="A337" t="s">
        <v>183</v>
      </c>
      <c r="B337">
        <v>2</v>
      </c>
      <c r="D337" s="5" t="s">
        <v>178</v>
      </c>
      <c r="E337" s="7">
        <f>(B337*100/$B$339)</f>
        <v>18.181818181818183</v>
      </c>
    </row>
    <row r="338" spans="1:5" x14ac:dyDescent="0.25">
      <c r="A338" t="s">
        <v>174</v>
      </c>
      <c r="B338">
        <v>9</v>
      </c>
      <c r="E338" s="7">
        <f t="shared" ref="E338:E339" si="21">(B338*100/$B$339)</f>
        <v>81.818181818181813</v>
      </c>
    </row>
    <row r="339" spans="1:5" x14ac:dyDescent="0.25">
      <c r="A339" s="1" t="s">
        <v>179</v>
      </c>
      <c r="B339">
        <f>B338+B337</f>
        <v>11</v>
      </c>
      <c r="E339" s="7">
        <f t="shared" si="21"/>
        <v>100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GRAFICI</vt:lpstr>
      <vt:lpstr>CALCOLI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</cp:lastModifiedBy>
  <dcterms:created xsi:type="dcterms:W3CDTF">2016-02-05T16:11:41Z</dcterms:created>
  <dcterms:modified xsi:type="dcterms:W3CDTF">2016-02-18T11:12:35Z</dcterms:modified>
</cp:coreProperties>
</file>